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52.133\共有フォルダ\企業課\004業務係\★経営比較分析H27~          【県市町村課】\R6年度分経営比較分析\財政係へ\"/>
    </mc:Choice>
  </mc:AlternateContent>
  <workbookProtection workbookAlgorithmName="SHA-512" workbookHashValue="w8PWrleeNmnCZ35l1qY12fMeDSycOBNmsKl7JgW6cnSFnEH0ygidx8io+mx5qRJ2vW5KmQwL/71o24+FPWty6Q==" workbookSaltValue="wn599OlzZMTr9N8a31Oz+w==" workbookSpinCount="100000" lockStructure="1"/>
  <bookViews>
    <workbookView xWindow="0" yWindow="0" windowWidth="23040" windowHeight="8256"/>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<sst xmlns="http://schemas.openxmlformats.org/spreadsheetml/2006/main" count="228" uniqueCount="113">
  <si>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</si>
  <si>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</si>
  <si>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</si>
  <si>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</si>
  <si>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</si>
  <si>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</si>
  <si>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</si>
  <si>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</si>
  <si>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</si>
  <si>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</si>
  <si>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</si>
  <si>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</si>
  <si>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</si>
  <si>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</si>
  <si>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</si>
  <si>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</si>
  <si>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</si>
  <si>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</si>
  <si>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</si>
  <si>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</si>
  <si>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</si>
  <si>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</si>
  <si>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</si>
  <si>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</si>
  <si>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</si>
  <si>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</si>
  <si>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</si>
  <si>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</si>
  <si>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</si>
  <si>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</si>
  <si>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</si>
  <si>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</si>
  <si>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</si>
  <si>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</si>
  <si>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</si>
  <si>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</si>
  <si>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</si>
  <si>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</si>
  <si>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</si>
  <si>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</si>
  <si>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</si>
  <si>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</si>
  <si>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</si>
  <si>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</si>
  <si>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</si>
  <si>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</si>
  <si>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</si>
  <si>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</si>
  <si>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</si>
  <si>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</si>
  <si>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</si>
  <si>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</si>
  <si>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</si>
  <si>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</si>
  <si>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</si>
  <si>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</si>
  <si>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</si>
  <si>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</si>
  <si>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</si>
  <si>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</si>
  <si>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</si>
  <si>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</si>
  <si>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</si>
  <si>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</si>
  <si>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</si>
  <si>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</si>
  <si>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</si>
  <si>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</si>
  <si>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</si>
  <si>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</si>
  <si>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</si>
  <si>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</si>
  <si>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</si>
  <si>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</si>
  <si>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</si>
  <si>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</si>
  <si>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</si>
  <si>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</si>
  <si>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</si>
  <si>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</si>
  <si>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</si>
  <si>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</si>
  <si>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</si>
  <si>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</si>
  <si>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</si>
  <si>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</si>
  <si>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</si>
  <si>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</si>
  <si>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</si>
  <si>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</si>
  <si>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</si>
  <si>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</si>
  <si>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</si>
  <si>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庄内町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</si>
  <si>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</si>
  <si>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</si>
  <si>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</si>
  <si>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</si>
  <si>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</si>
  <si>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</si>
  <si>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</si>
  <si>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</si>
  <si>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</si>
  <si>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</si>
  <si>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</si>
  <si>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</si>
  <si>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</si>
  <si>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</si>
  <si>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</si>
  <si>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</si>
  <si>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平成30年度からの広域水道料金値下げにより維持されてきた利益も、給水人口の減少に伴う料金収入の減少で確保することが厳しい状況である。このため、経費削減に取り組み、施設の効率化・長寿命化による建設改良費の軽減を図ることが必要である。
　令和8年度からは２市1町による庄内広域水道企業団として水道事業が開始することから、庄内圏域水道基盤強化計画に沿った事業運営と資産・財産管理を行って、経営の健全化に努めていく。
</t>
    <phoneticPr fontId="4"/>
  </si>
  <si>
    <t xml:space="preserve">①有形固定資産減価償却率は類似団体と比較してやや高い傾向にある。また、増加傾向にあり法定耐用年数を超えた資産もあるほか、電気・機械設備には老朽化した資産もあり、管路同様に更新が必要となっている。
②管路経年化率は類似団体と比較して低い。今後も計画的な更新を行う必要がある。
③管路更新率は前年同様に入替工事数が少ないため低いが、更新する際はガス事業による供給管入替工事と同施行とし経費削減に努めている。更新費用の平準化を進めるとともに、計画的に更新、耐震化を図る必要がある。
</t>
    <phoneticPr fontId="4"/>
  </si>
  <si>
    <t>①経常収支比率は給水収益の減少が続いており、やや減少したが、今後も給水人口の減少が予測されるため、経費削減の検討が必要である。
②累積欠損金比率は発生していないが、給水収益の減少が予測されることから、引き続き経営の効率化に努め健全性を維持していく。
③流動比率は類似団体と比較して低いが150％以上を維持しており、支払能力は安定している。
④企業債残高対給水収益比率は類似団体と比較して低く良好だが、今後も施設の維持更新には多額の費用投資が必要なため、更新費用の平準化と効率化を図りながら適切な投資規模を確保し健全な経営に努める。
⑤料金回収率はR4基本料金の3カ月間免除実施したことからR5は上昇したが、引き続き人口減少等による有収水量の減少が予測されるため、経費削減の検討が必要である。
⑥給水原価は有収水量が減少しているため、やや増加傾向にあり大きく好転はしない。類似団体と比較しても高い状況状態であり、今後も人口減少等による有収水量の減少が予測されるため、経費削減の検討が必要である。
⑦施設利用率は類似団体より低い状態が継続している。広域化による施設の統廃合や水需要の規模に応じたダウンサイジングなど、効率化を図っていく必要がある。
⑧有収率は類似団体と比較して高い。引続き計画的な管路更新と定期的な漏水調査を実施する。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</si>
</sst>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0.35</c:v>
                </c:pt>
                <c:pt idx="1">
                  <c:v>0.7</c:v>
                </c:pt>
                <c:pt idx="2">
                  <c:v>0.05</c:v>
                </c:pt>
                <c:pt idx="3">
                  <c:v>0.09</c:v>
                </c:pt>
                <c:pt idx="4">
                  <c:v>0.17</c:v>
                </c:pt>
              </c:numCache>
            </c:numRef>
          </c:val>
          <c:extLst>
            <c:ext xmlns:c16="http://schemas.microsoft.com/office/drawing/2014/chart" uri="{C3380CC4-5D6E-409C-BE32-E72D297353CC}">
              <c16:uniqueId val="{00000000-39C7-4DB5-A957-EA998EB7536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39C7-4DB5-A957-EA998EB7536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41.37</c:v>
                </c:pt>
                <c:pt idx="1">
                  <c:v>40.630000000000003</c:v>
                </c:pt>
                <c:pt idx="2">
                  <c:v>39.85</c:v>
                </c:pt>
                <c:pt idx="3">
                  <c:v>39.06</c:v>
                </c:pt>
                <c:pt idx="4">
                  <c:v>38.54</c:v>
                </c:pt>
              </c:numCache>
            </c:numRef>
          </c:val>
          <c:extLst>
            <c:ext xmlns:c16="http://schemas.microsoft.com/office/drawing/2014/chart" uri="{C3380CC4-5D6E-409C-BE32-E72D297353CC}">
              <c16:uniqueId val="{00000000-EFA8-44BF-BC88-01AF3E00424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EFA8-44BF-BC88-01AF3E00424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95.39</c:v>
                </c:pt>
                <c:pt idx="1">
                  <c:v>95.52</c:v>
                </c:pt>
                <c:pt idx="2">
                  <c:v>95.59</c:v>
                </c:pt>
                <c:pt idx="3">
                  <c:v>94.48</c:v>
                </c:pt>
                <c:pt idx="4">
                  <c:v>94.16</c:v>
                </c:pt>
              </c:numCache>
            </c:numRef>
          </c:val>
          <c:extLst>
            <c:ext xmlns:c16="http://schemas.microsoft.com/office/drawing/2014/chart" uri="{C3380CC4-5D6E-409C-BE32-E72D297353CC}">
              <c16:uniqueId val="{00000000-04C6-481B-9CFB-5F8BF0BCBDE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04C6-481B-9CFB-5F8BF0BCBDE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105.97</c:v>
                </c:pt>
                <c:pt idx="1">
                  <c:v>103.46</c:v>
                </c:pt>
                <c:pt idx="2">
                  <c:v>104.83</c:v>
                </c:pt>
                <c:pt idx="3">
                  <c:v>101.43</c:v>
                </c:pt>
                <c:pt idx="4">
                  <c:v>101.21</c:v>
                </c:pt>
              </c:numCache>
            </c:numRef>
          </c:val>
          <c:extLst>
            <c:ext xmlns:c16="http://schemas.microsoft.com/office/drawing/2014/chart" uri="{C3380CC4-5D6E-409C-BE32-E72D297353CC}">
              <c16:uniqueId val="{00000000-B4B9-4B01-A614-C22FCB7DE93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B4B9-4B01-A614-C22FCB7DE93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53.44</c:v>
                </c:pt>
                <c:pt idx="1">
                  <c:v>55.15</c:v>
                </c:pt>
                <c:pt idx="2">
                  <c:v>57.19</c:v>
                </c:pt>
                <c:pt idx="3">
                  <c:v>59.08</c:v>
                </c:pt>
                <c:pt idx="4">
                  <c:v>61.3</c:v>
                </c:pt>
              </c:numCache>
            </c:numRef>
          </c:val>
          <c:extLst>
            <c:ext xmlns:c16="http://schemas.microsoft.com/office/drawing/2014/chart" uri="{C3380CC4-5D6E-409C-BE32-E72D297353CC}">
              <c16:uniqueId val="{00000000-8AF6-4F0E-A272-CC8FFBBEFF4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8AF6-4F0E-A272-CC8FFBBEFF4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11.78</c:v>
                </c:pt>
                <c:pt idx="1">
                  <c:v>11.86</c:v>
                </c:pt>
                <c:pt idx="2">
                  <c:v>12.47</c:v>
                </c:pt>
                <c:pt idx="3">
                  <c:v>13.39</c:v>
                </c:pt>
                <c:pt idx="4">
                  <c:v>14.07</c:v>
                </c:pt>
              </c:numCache>
            </c:numRef>
          </c:val>
          <c:extLst>
            <c:ext xmlns:c16="http://schemas.microsoft.com/office/drawing/2014/chart" uri="{C3380CC4-5D6E-409C-BE32-E72D297353CC}">
              <c16:uniqueId val="{00000000-435D-45FF-B00F-FFB35BBC2A6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435D-45FF-B00F-FFB35BBC2A6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EF-49C3-8EA7-086A9B56029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82EF-49C3-8EA7-086A9B56029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197.09</c:v>
                </c:pt>
                <c:pt idx="1">
                  <c:v>163.74</c:v>
                </c:pt>
                <c:pt idx="2">
                  <c:v>185.08</c:v>
                </c:pt>
                <c:pt idx="3">
                  <c:v>180.2</c:v>
                </c:pt>
                <c:pt idx="4">
                  <c:v>178.74</c:v>
                </c:pt>
              </c:numCache>
            </c:numRef>
          </c:val>
          <c:extLst>
            <c:ext xmlns:c16="http://schemas.microsoft.com/office/drawing/2014/chart" uri="{C3380CC4-5D6E-409C-BE32-E72D297353CC}">
              <c16:uniqueId val="{00000000-C81A-41FE-9280-72944D96F26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C81A-41FE-9280-72944D96F26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290.42</c:v>
                </c:pt>
                <c:pt idx="1">
                  <c:v>275.82</c:v>
                </c:pt>
                <c:pt idx="2">
                  <c:v>279.29000000000002</c:v>
                </c:pt>
                <c:pt idx="3">
                  <c:v>253.13</c:v>
                </c:pt>
                <c:pt idx="4">
                  <c:v>229.79</c:v>
                </c:pt>
              </c:numCache>
            </c:numRef>
          </c:val>
          <c:extLst>
            <c:ext xmlns:c16="http://schemas.microsoft.com/office/drawing/2014/chart" uri="{C3380CC4-5D6E-409C-BE32-E72D297353CC}">
              <c16:uniqueId val="{00000000-86EA-4B30-B78B-12EE33F51FF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86EA-4B30-B78B-12EE33F51FF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103.56</c:v>
                </c:pt>
                <c:pt idx="1">
                  <c:v>101.44</c:v>
                </c:pt>
                <c:pt idx="2">
                  <c:v>96.15</c:v>
                </c:pt>
                <c:pt idx="3">
                  <c:v>99.25</c:v>
                </c:pt>
                <c:pt idx="4">
                  <c:v>98.59</c:v>
                </c:pt>
              </c:numCache>
            </c:numRef>
          </c:val>
          <c:extLst>
            <c:ext xmlns:c16="http://schemas.microsoft.com/office/drawing/2014/chart" uri="{C3380CC4-5D6E-409C-BE32-E72D297353CC}">
              <c16:uniqueId val="{00000000-9F7D-47D3-BC5A-AAC7BAEA24C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9F7D-47D3-BC5A-AAC7BAEA24C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195.23</c:v>
                </c:pt>
                <c:pt idx="1">
                  <c:v>199.25</c:v>
                </c:pt>
                <c:pt idx="2">
                  <c:v>198.71</c:v>
                </c:pt>
                <c:pt idx="3">
                  <c:v>204.48</c:v>
                </c:pt>
                <c:pt idx="4">
                  <c:v>206.39</c:v>
                </c:pt>
              </c:numCache>
            </c:numRef>
          </c:val>
          <c:extLst>
            <c:ext xmlns:c16="http://schemas.microsoft.com/office/drawing/2014/chart" uri="{C3380CC4-5D6E-409C-BE32-E72D297353CC}">
              <c16:uniqueId val="{00000000-3269-486A-86C6-06B4928207C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3269-486A-86C6-06B4928207C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6" zoomScale="70" zoomScaleNormal="7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山形県　庄内町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19144</v>
      </c>
      <c r="AM8" s="44"/>
      <c r="AN8" s="44"/>
      <c r="AO8" s="44"/>
      <c r="AP8" s="44"/>
      <c r="AQ8" s="44"/>
      <c r="AR8" s="44"/>
      <c r="AS8" s="44"/>
      <c r="AT8" s="45">
        <f>データ!$S$6</f>
        <v>249.17</v>
      </c>
      <c r="AU8" s="46"/>
      <c r="AV8" s="46"/>
      <c r="AW8" s="46"/>
      <c r="AX8" s="46"/>
      <c r="AY8" s="46"/>
      <c r="AZ8" s="46"/>
      <c r="BA8" s="46"/>
      <c r="BB8" s="47">
        <f>データ!$T$6</f>
        <v>76.83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70.97</v>
      </c>
      <c r="J10" s="46"/>
      <c r="K10" s="46"/>
      <c r="L10" s="46"/>
      <c r="M10" s="46"/>
      <c r="N10" s="46"/>
      <c r="O10" s="80"/>
      <c r="P10" s="47">
        <f>データ!$P$6</f>
        <v>99.49</v>
      </c>
      <c r="Q10" s="47"/>
      <c r="R10" s="47"/>
      <c r="S10" s="47"/>
      <c r="T10" s="47"/>
      <c r="U10" s="47"/>
      <c r="V10" s="47"/>
      <c r="W10" s="44">
        <f>データ!$Q$6</f>
        <v>4444</v>
      </c>
      <c r="X10" s="44"/>
      <c r="Y10" s="44"/>
      <c r="Z10" s="44"/>
      <c r="AA10" s="44"/>
      <c r="AB10" s="44"/>
      <c r="AC10" s="44"/>
      <c r="AD10" s="2"/>
      <c r="AE10" s="2"/>
      <c r="AF10" s="2"/>
      <c r="AG10" s="2"/>
      <c r="AH10" s="2"/>
      <c r="AI10" s="2"/>
      <c r="AJ10" s="2"/>
      <c r="AK10" s="2"/>
      <c r="AL10" s="44">
        <f>データ!$U$6</f>
        <v>18910</v>
      </c>
      <c r="AM10" s="44"/>
      <c r="AN10" s="44"/>
      <c r="AO10" s="44"/>
      <c r="AP10" s="44"/>
      <c r="AQ10" s="44"/>
      <c r="AR10" s="44"/>
      <c r="AS10" s="44"/>
      <c r="AT10" s="45">
        <f>データ!$V$6</f>
        <v>249.17</v>
      </c>
      <c r="AU10" s="46"/>
      <c r="AV10" s="46"/>
      <c r="AW10" s="46"/>
      <c r="AX10" s="46"/>
      <c r="AY10" s="46"/>
      <c r="AZ10" s="46"/>
      <c r="BA10" s="46"/>
      <c r="BB10" s="47">
        <f>データ!$W$6</f>
        <v>75.89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00kCYqru7phr1iD23g0GOi4CywVbep7pCR8bM/v9Rt/BPUglK0DqA5smOKt9LCTWAQY9J13CHqkKkcjN71smQ==" saltValue="6zPKjt3ikMDRvgwlGS6/3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64289</v>
      </c>
      <c r="D6" s="20">
        <f t="shared" si="3"/>
        <v>46</v>
      </c>
      <c r="E6" s="20">
        <f t="shared" si="3"/>
        <v>1</v>
      </c>
      <c r="F6" s="20">
        <f t="shared" si="3"/>
        <v>0</v>
      </c>
      <c r="G6" s="20">
        <f t="shared" si="3"/>
        <v>1</v>
      </c>
      <c r="H6" s="20" t="str">
        <f t="shared" si="3"/>
        <v>山形県　庄内町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70.97</v>
      </c>
      <c r="P6" s="21">
        <f t="shared" si="3"/>
        <v>99.49</v>
      </c>
      <c r="Q6" s="21">
        <f t="shared" si="3"/>
        <v>4444</v>
      </c>
      <c r="R6" s="21">
        <f t="shared" si="3"/>
        <v>19144</v>
      </c>
      <c r="S6" s="21">
        <f t="shared" si="3"/>
        <v>249.17</v>
      </c>
      <c r="T6" s="21">
        <f t="shared" si="3"/>
        <v>76.83</v>
      </c>
      <c r="U6" s="21">
        <f t="shared" si="3"/>
        <v>18910</v>
      </c>
      <c r="V6" s="21">
        <f t="shared" si="3"/>
        <v>249.17</v>
      </c>
      <c r="W6" s="21">
        <f t="shared" si="3"/>
        <v>75.89</v>
      </c>
      <c r="X6" s="22">
        <f>IF(X7="",NA(),X7)</f>
        <v>105.97</v>
      </c>
      <c r="Y6" s="22">
        <f t="shared" ref="Y6:AG6" si="4">IF(Y7="",NA(),Y7)</f>
        <v>103.46</v>
      </c>
      <c r="Z6" s="22">
        <f t="shared" si="4"/>
        <v>104.83</v>
      </c>
      <c r="AA6" s="22">
        <f t="shared" si="4"/>
        <v>101.43</v>
      </c>
      <c r="AB6" s="22">
        <f t="shared" si="4"/>
        <v>101.21</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197.09</v>
      </c>
      <c r="AU6" s="22">
        <f t="shared" ref="AU6:BC6" si="6">IF(AU7="",NA(),AU7)</f>
        <v>163.74</v>
      </c>
      <c r="AV6" s="22">
        <f t="shared" si="6"/>
        <v>185.08</v>
      </c>
      <c r="AW6" s="22">
        <f t="shared" si="6"/>
        <v>180.2</v>
      </c>
      <c r="AX6" s="22">
        <f t="shared" si="6"/>
        <v>178.74</v>
      </c>
      <c r="AY6" s="22">
        <f t="shared" si="6"/>
        <v>367.55</v>
      </c>
      <c r="AZ6" s="22">
        <f t="shared" si="6"/>
        <v>378.56</v>
      </c>
      <c r="BA6" s="22">
        <f t="shared" si="6"/>
        <v>364.46</v>
      </c>
      <c r="BB6" s="22">
        <f t="shared" si="6"/>
        <v>338.89</v>
      </c>
      <c r="BC6" s="22">
        <f t="shared" si="6"/>
        <v>352.34</v>
      </c>
      <c r="BD6" s="21" t="str">
        <f>IF(BD7="","",IF(BD7="-","【-】","【"&amp;SUBSTITUTE(TEXT(BD7,"#,##0.00"),"-","△")&amp;"】"))</f>
        <v>【239.69】</v>
      </c>
      <c r="BE6" s="22">
        <f>IF(BE7="",NA(),BE7)</f>
        <v>290.42</v>
      </c>
      <c r="BF6" s="22">
        <f t="shared" ref="BF6:BN6" si="7">IF(BF7="",NA(),BF7)</f>
        <v>275.82</v>
      </c>
      <c r="BG6" s="22">
        <f t="shared" si="7"/>
        <v>279.29000000000002</v>
      </c>
      <c r="BH6" s="22">
        <f t="shared" si="7"/>
        <v>253.13</v>
      </c>
      <c r="BI6" s="22">
        <f t="shared" si="7"/>
        <v>229.79</v>
      </c>
      <c r="BJ6" s="22">
        <f t="shared" si="7"/>
        <v>418.68</v>
      </c>
      <c r="BK6" s="22">
        <f t="shared" si="7"/>
        <v>395.68</v>
      </c>
      <c r="BL6" s="22">
        <f t="shared" si="7"/>
        <v>403.72</v>
      </c>
      <c r="BM6" s="22">
        <f t="shared" si="7"/>
        <v>400.21</v>
      </c>
      <c r="BN6" s="22">
        <f t="shared" si="7"/>
        <v>391.13</v>
      </c>
      <c r="BO6" s="21" t="str">
        <f>IF(BO7="","",IF(BO7="-","【-】","【"&amp;SUBSTITUTE(TEXT(BO7,"#,##0.00"),"-","△")&amp;"】"))</f>
        <v>【264.86】</v>
      </c>
      <c r="BP6" s="22">
        <f>IF(BP7="",NA(),BP7)</f>
        <v>103.56</v>
      </c>
      <c r="BQ6" s="22">
        <f t="shared" ref="BQ6:BY6" si="8">IF(BQ7="",NA(),BQ7)</f>
        <v>101.44</v>
      </c>
      <c r="BR6" s="22">
        <f t="shared" si="8"/>
        <v>96.15</v>
      </c>
      <c r="BS6" s="22">
        <f t="shared" si="8"/>
        <v>99.25</v>
      </c>
      <c r="BT6" s="22">
        <f t="shared" si="8"/>
        <v>98.59</v>
      </c>
      <c r="BU6" s="22">
        <f t="shared" si="8"/>
        <v>94.78</v>
      </c>
      <c r="BV6" s="22">
        <f t="shared" si="8"/>
        <v>97.59</v>
      </c>
      <c r="BW6" s="22">
        <f t="shared" si="8"/>
        <v>92.17</v>
      </c>
      <c r="BX6" s="22">
        <f t="shared" si="8"/>
        <v>92.83</v>
      </c>
      <c r="BY6" s="22">
        <f t="shared" si="8"/>
        <v>92.16</v>
      </c>
      <c r="BZ6" s="21" t="str">
        <f>IF(BZ7="","",IF(BZ7="-","【-】","【"&amp;SUBSTITUTE(TEXT(BZ7,"#,##0.00"),"-","△")&amp;"】"))</f>
        <v>【97.59】</v>
      </c>
      <c r="CA6" s="22">
        <f>IF(CA7="",NA(),CA7)</f>
        <v>195.23</v>
      </c>
      <c r="CB6" s="22">
        <f t="shared" ref="CB6:CJ6" si="9">IF(CB7="",NA(),CB7)</f>
        <v>199.25</v>
      </c>
      <c r="CC6" s="22">
        <f t="shared" si="9"/>
        <v>198.71</v>
      </c>
      <c r="CD6" s="22">
        <f t="shared" si="9"/>
        <v>204.48</v>
      </c>
      <c r="CE6" s="22">
        <f t="shared" si="9"/>
        <v>206.39</v>
      </c>
      <c r="CF6" s="22">
        <f t="shared" si="9"/>
        <v>181.3</v>
      </c>
      <c r="CG6" s="22">
        <f t="shared" si="9"/>
        <v>181.71</v>
      </c>
      <c r="CH6" s="22">
        <f t="shared" si="9"/>
        <v>188.51</v>
      </c>
      <c r="CI6" s="22">
        <f t="shared" si="9"/>
        <v>189.43</v>
      </c>
      <c r="CJ6" s="22">
        <f t="shared" si="9"/>
        <v>196.75</v>
      </c>
      <c r="CK6" s="21" t="str">
        <f>IF(CK7="","",IF(CK7="-","【-】","【"&amp;SUBSTITUTE(TEXT(CK7,"#,##0.00"),"-","△")&amp;"】"))</f>
        <v>【181.66】</v>
      </c>
      <c r="CL6" s="22">
        <f>IF(CL7="",NA(),CL7)</f>
        <v>41.37</v>
      </c>
      <c r="CM6" s="22">
        <f t="shared" ref="CM6:CU6" si="10">IF(CM7="",NA(),CM7)</f>
        <v>40.630000000000003</v>
      </c>
      <c r="CN6" s="22">
        <f t="shared" si="10"/>
        <v>39.85</v>
      </c>
      <c r="CO6" s="22">
        <f t="shared" si="10"/>
        <v>39.06</v>
      </c>
      <c r="CP6" s="22">
        <f t="shared" si="10"/>
        <v>38.54</v>
      </c>
      <c r="CQ6" s="22">
        <f t="shared" si="10"/>
        <v>55.89</v>
      </c>
      <c r="CR6" s="22">
        <f t="shared" si="10"/>
        <v>55.72</v>
      </c>
      <c r="CS6" s="22">
        <f t="shared" si="10"/>
        <v>55.31</v>
      </c>
      <c r="CT6" s="22">
        <f t="shared" si="10"/>
        <v>55.14</v>
      </c>
      <c r="CU6" s="22">
        <f t="shared" si="10"/>
        <v>54.99</v>
      </c>
      <c r="CV6" s="21" t="str">
        <f>IF(CV7="","",IF(CV7="-","【-】","【"&amp;SUBSTITUTE(TEXT(CV7,"#,##0.00"),"-","△")&amp;"】"))</f>
        <v>【60.21】</v>
      </c>
      <c r="CW6" s="22">
        <f>IF(CW7="",NA(),CW7)</f>
        <v>95.39</v>
      </c>
      <c r="CX6" s="22">
        <f t="shared" ref="CX6:DF6" si="11">IF(CX7="",NA(),CX7)</f>
        <v>95.52</v>
      </c>
      <c r="CY6" s="22">
        <f t="shared" si="11"/>
        <v>95.59</v>
      </c>
      <c r="CZ6" s="22">
        <f t="shared" si="11"/>
        <v>94.48</v>
      </c>
      <c r="DA6" s="22">
        <f t="shared" si="11"/>
        <v>94.16</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53.44</v>
      </c>
      <c r="DI6" s="22">
        <f t="shared" ref="DI6:DQ6" si="12">IF(DI7="",NA(),DI7)</f>
        <v>55.15</v>
      </c>
      <c r="DJ6" s="22">
        <f t="shared" si="12"/>
        <v>57.19</v>
      </c>
      <c r="DK6" s="22">
        <f t="shared" si="12"/>
        <v>59.08</v>
      </c>
      <c r="DL6" s="22">
        <f t="shared" si="12"/>
        <v>61.3</v>
      </c>
      <c r="DM6" s="22">
        <f t="shared" si="12"/>
        <v>50.63</v>
      </c>
      <c r="DN6" s="22">
        <f t="shared" si="12"/>
        <v>51.29</v>
      </c>
      <c r="DO6" s="22">
        <f t="shared" si="12"/>
        <v>52.2</v>
      </c>
      <c r="DP6" s="22">
        <f t="shared" si="12"/>
        <v>52.7</v>
      </c>
      <c r="DQ6" s="22">
        <f t="shared" si="12"/>
        <v>53.48</v>
      </c>
      <c r="DR6" s="21" t="str">
        <f>IF(DR7="","",IF(DR7="-","【-】","【"&amp;SUBSTITUTE(TEXT(DR7,"#,##0.00"),"-","△")&amp;"】"))</f>
        <v>【52.41】</v>
      </c>
      <c r="DS6" s="22">
        <f>IF(DS7="",NA(),DS7)</f>
        <v>11.78</v>
      </c>
      <c r="DT6" s="22">
        <f t="shared" ref="DT6:EB6" si="13">IF(DT7="",NA(),DT7)</f>
        <v>11.86</v>
      </c>
      <c r="DU6" s="22">
        <f t="shared" si="13"/>
        <v>12.47</v>
      </c>
      <c r="DV6" s="22">
        <f t="shared" si="13"/>
        <v>13.39</v>
      </c>
      <c r="DW6" s="22">
        <f t="shared" si="13"/>
        <v>14.07</v>
      </c>
      <c r="DX6" s="22">
        <f t="shared" si="13"/>
        <v>18.28</v>
      </c>
      <c r="DY6" s="22">
        <f t="shared" si="13"/>
        <v>19.61</v>
      </c>
      <c r="DZ6" s="22">
        <f t="shared" si="13"/>
        <v>20.73</v>
      </c>
      <c r="EA6" s="22">
        <f t="shared" si="13"/>
        <v>22.86</v>
      </c>
      <c r="EB6" s="22">
        <f t="shared" si="13"/>
        <v>24.31</v>
      </c>
      <c r="EC6" s="21" t="str">
        <f>IF(EC7="","",IF(EC7="-","【-】","【"&amp;SUBSTITUTE(TEXT(EC7,"#,##0.00"),"-","△")&amp;"】"))</f>
        <v>【26.78】</v>
      </c>
      <c r="ED6" s="22">
        <f>IF(ED7="",NA(),ED7)</f>
        <v>0.35</v>
      </c>
      <c r="EE6" s="22">
        <f t="shared" ref="EE6:EM6" si="14">IF(EE7="",NA(),EE7)</f>
        <v>0.7</v>
      </c>
      <c r="EF6" s="22">
        <f t="shared" si="14"/>
        <v>0.05</v>
      </c>
      <c r="EG6" s="22">
        <f t="shared" si="14"/>
        <v>0.09</v>
      </c>
      <c r="EH6" s="22">
        <f t="shared" si="14"/>
        <v>0.17</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64289</v>
      </c>
      <c r="D7" s="24">
        <v>46</v>
      </c>
      <c r="E7" s="24">
        <v>1</v>
      </c>
      <c r="F7" s="24">
        <v>0</v>
      </c>
      <c r="G7" s="24">
        <v>1</v>
      </c>
      <c r="H7" s="24" t="s">
        <v>93</v>
      </c>
      <c r="I7" s="24" t="s">
        <v>94</v>
      </c>
      <c r="J7" s="24" t="s">
        <v>95</v>
      </c>
      <c r="K7" s="24" t="s">
        <v>96</v>
      </c>
      <c r="L7" s="24" t="s">
        <v>97</v>
      </c>
      <c r="M7" s="24" t="s">
        <v>98</v>
      </c>
      <c r="N7" s="25" t="s">
        <v>99</v>
      </c>
      <c r="O7" s="25">
        <v>70.97</v>
      </c>
      <c r="P7" s="25">
        <v>99.49</v>
      </c>
      <c r="Q7" s="25">
        <v>4444</v>
      </c>
      <c r="R7" s="25">
        <v>19144</v>
      </c>
      <c r="S7" s="25">
        <v>249.17</v>
      </c>
      <c r="T7" s="25">
        <v>76.83</v>
      </c>
      <c r="U7" s="25">
        <v>18910</v>
      </c>
      <c r="V7" s="25">
        <v>249.17</v>
      </c>
      <c r="W7" s="25">
        <v>75.89</v>
      </c>
      <c r="X7" s="25">
        <v>105.97</v>
      </c>
      <c r="Y7" s="25">
        <v>103.46</v>
      </c>
      <c r="Z7" s="25">
        <v>104.83</v>
      </c>
      <c r="AA7" s="25">
        <v>101.43</v>
      </c>
      <c r="AB7" s="25">
        <v>101.21</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197.09</v>
      </c>
      <c r="AU7" s="25">
        <v>163.74</v>
      </c>
      <c r="AV7" s="25">
        <v>185.08</v>
      </c>
      <c r="AW7" s="25">
        <v>180.2</v>
      </c>
      <c r="AX7" s="25">
        <v>178.74</v>
      </c>
      <c r="AY7" s="25">
        <v>367.55</v>
      </c>
      <c r="AZ7" s="25">
        <v>378.56</v>
      </c>
      <c r="BA7" s="25">
        <v>364.46</v>
      </c>
      <c r="BB7" s="25">
        <v>338.89</v>
      </c>
      <c r="BC7" s="25">
        <v>352.34</v>
      </c>
      <c r="BD7" s="25">
        <v>239.69</v>
      </c>
      <c r="BE7" s="25">
        <v>290.42</v>
      </c>
      <c r="BF7" s="25">
        <v>275.82</v>
      </c>
      <c r="BG7" s="25">
        <v>279.29000000000002</v>
      </c>
      <c r="BH7" s="25">
        <v>253.13</v>
      </c>
      <c r="BI7" s="25">
        <v>229.79</v>
      </c>
      <c r="BJ7" s="25">
        <v>418.68</v>
      </c>
      <c r="BK7" s="25">
        <v>395.68</v>
      </c>
      <c r="BL7" s="25">
        <v>403.72</v>
      </c>
      <c r="BM7" s="25">
        <v>400.21</v>
      </c>
      <c r="BN7" s="25">
        <v>391.13</v>
      </c>
      <c r="BO7" s="25">
        <v>264.86</v>
      </c>
      <c r="BP7" s="25">
        <v>103.56</v>
      </c>
      <c r="BQ7" s="25">
        <v>101.44</v>
      </c>
      <c r="BR7" s="25">
        <v>96.15</v>
      </c>
      <c r="BS7" s="25">
        <v>99.25</v>
      </c>
      <c r="BT7" s="25">
        <v>98.59</v>
      </c>
      <c r="BU7" s="25">
        <v>94.78</v>
      </c>
      <c r="BV7" s="25">
        <v>97.59</v>
      </c>
      <c r="BW7" s="25">
        <v>92.17</v>
      </c>
      <c r="BX7" s="25">
        <v>92.83</v>
      </c>
      <c r="BY7" s="25">
        <v>92.16</v>
      </c>
      <c r="BZ7" s="25">
        <v>97.59</v>
      </c>
      <c r="CA7" s="25">
        <v>195.23</v>
      </c>
      <c r="CB7" s="25">
        <v>199.25</v>
      </c>
      <c r="CC7" s="25">
        <v>198.71</v>
      </c>
      <c r="CD7" s="25">
        <v>204.48</v>
      </c>
      <c r="CE7" s="25">
        <v>206.39</v>
      </c>
      <c r="CF7" s="25">
        <v>181.3</v>
      </c>
      <c r="CG7" s="25">
        <v>181.71</v>
      </c>
      <c r="CH7" s="25">
        <v>188.51</v>
      </c>
      <c r="CI7" s="25">
        <v>189.43</v>
      </c>
      <c r="CJ7" s="25">
        <v>196.75</v>
      </c>
      <c r="CK7" s="25">
        <v>181.66</v>
      </c>
      <c r="CL7" s="25">
        <v>41.37</v>
      </c>
      <c r="CM7" s="25">
        <v>40.630000000000003</v>
      </c>
      <c r="CN7" s="25">
        <v>39.85</v>
      </c>
      <c r="CO7" s="25">
        <v>39.06</v>
      </c>
      <c r="CP7" s="25">
        <v>38.54</v>
      </c>
      <c r="CQ7" s="25">
        <v>55.89</v>
      </c>
      <c r="CR7" s="25">
        <v>55.72</v>
      </c>
      <c r="CS7" s="25">
        <v>55.31</v>
      </c>
      <c r="CT7" s="25">
        <v>55.14</v>
      </c>
      <c r="CU7" s="25">
        <v>54.99</v>
      </c>
      <c r="CV7" s="25">
        <v>60.21</v>
      </c>
      <c r="CW7" s="25">
        <v>95.39</v>
      </c>
      <c r="CX7" s="25">
        <v>95.52</v>
      </c>
      <c r="CY7" s="25">
        <v>95.59</v>
      </c>
      <c r="CZ7" s="25">
        <v>94.48</v>
      </c>
      <c r="DA7" s="25">
        <v>94.16</v>
      </c>
      <c r="DB7" s="25">
        <v>81.27</v>
      </c>
      <c r="DC7" s="25">
        <v>81.260000000000005</v>
      </c>
      <c r="DD7" s="25">
        <v>80.36</v>
      </c>
      <c r="DE7" s="25">
        <v>80.13</v>
      </c>
      <c r="DF7" s="25">
        <v>79.34</v>
      </c>
      <c r="DG7" s="25">
        <v>89.21</v>
      </c>
      <c r="DH7" s="25">
        <v>53.44</v>
      </c>
      <c r="DI7" s="25">
        <v>55.15</v>
      </c>
      <c r="DJ7" s="25">
        <v>57.19</v>
      </c>
      <c r="DK7" s="25">
        <v>59.08</v>
      </c>
      <c r="DL7" s="25">
        <v>61.3</v>
      </c>
      <c r="DM7" s="25">
        <v>50.63</v>
      </c>
      <c r="DN7" s="25">
        <v>51.29</v>
      </c>
      <c r="DO7" s="25">
        <v>52.2</v>
      </c>
      <c r="DP7" s="25">
        <v>52.7</v>
      </c>
      <c r="DQ7" s="25">
        <v>53.48</v>
      </c>
      <c r="DR7" s="25">
        <v>52.41</v>
      </c>
      <c r="DS7" s="25">
        <v>11.78</v>
      </c>
      <c r="DT7" s="25">
        <v>11.86</v>
      </c>
      <c r="DU7" s="25">
        <v>12.47</v>
      </c>
      <c r="DV7" s="25">
        <v>13.39</v>
      </c>
      <c r="DW7" s="25">
        <v>14.07</v>
      </c>
      <c r="DX7" s="25">
        <v>18.28</v>
      </c>
      <c r="DY7" s="25">
        <v>19.61</v>
      </c>
      <c r="DZ7" s="25">
        <v>20.73</v>
      </c>
      <c r="EA7" s="25">
        <v>22.86</v>
      </c>
      <c r="EB7" s="25">
        <v>24.31</v>
      </c>
      <c r="EC7" s="25">
        <v>26.78</v>
      </c>
      <c r="ED7" s="25">
        <v>0.35</v>
      </c>
      <c r="EE7" s="25">
        <v>0.7</v>
      </c>
      <c r="EF7" s="25">
        <v>0.05</v>
      </c>
      <c r="EG7" s="25">
        <v>0.09</v>
      </c>
      <c r="EH7" s="25">
        <v>0.17</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2026-01-27T00:08:14Z</cp:lastPrinted>
  <dcterms:created xsi:type="dcterms:W3CDTF">2025-12-12T09:12:11Z</dcterms:created>
  <dcterms:modified xsi:type="dcterms:W3CDTF">2026-01-27T05:44:15Z</dcterms:modified>
  <cp:category/>
</cp:coreProperties>
</file>