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G.local\share\07_share\02_staff\share\水道共通\☆水道係（H29～）\歴代データ\調査(決算統計・資本費等）\決算統計\R6年度事業分決算統計\R8.1.20_【依頼：22(月)17時〆】公営企業に係る経営比較分析表(令和６年度決算)の分析等について\提出\"/>
    </mc:Choice>
  </mc:AlternateContent>
  <xr:revisionPtr revIDLastSave="0" documentId="13_ncr:1_{8A0F3759-2E92-4B26-B4CC-7F78F6D2651C}" xr6:coauthVersionLast="47" xr6:coauthVersionMax="47" xr10:uidLastSave="{00000000-0000-0000-0000-000000000000}"/>
  <workbookProtection workbookAlgorithmName="SHA-512" workbookHashValue="GNR0UH6ZXstJ3fvQ1oL0jhrOZ6SBtL7L7rkUDgtBvpJoBuep833y0M45A2HIB4pfRjnySvGkGZR+7ZtemlWsCQ==" workbookSaltValue="rQWu8dCtoFnq6eFSAeUGCg=="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P10" i="4"/>
  <c r="I10" i="4"/>
  <c r="BB8" i="4"/>
  <c r="AT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<sst xmlns="http://schemas.openxmlformats.org/spreadsheetml/2006/main" count="228" uniqueCount="113">
  <si>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</si>
  <si>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</si>
  <si>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</si>
  <si>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</si>
  <si>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</si>
  <si>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</si>
  <si>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</si>
  <si>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</si>
  <si>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</si>
  <si>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</si>
  <si>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</si>
  <si>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</si>
  <si>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</si>
  <si>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</si>
  <si>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</si>
  <si>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</si>
  <si>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</si>
  <si>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</si>
  <si>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</si>
  <si>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</si>
  <si>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</si>
  <si>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</si>
  <si>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</si>
  <si>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</si>
  <si>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</si>
  <si>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</si>
  <si>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</si>
  <si>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</si>
  <si>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</si>
  <si>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</si>
  <si>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</si>
  <si>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</si>
  <si>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</si>
  <si>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</si>
  <si>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</si>
  <si>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</si>
  <si>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</si>
  <si>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</si>
  <si>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</si>
  <si>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</si>
  <si>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</si>
  <si>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</si>
  <si>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</si>
  <si>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</si>
  <si>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</si>
  <si>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</si>
  <si>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</si>
  <si>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</si>
  <si>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</si>
  <si>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</si>
  <si>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</si>
  <si>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</si>
  <si>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</si>
  <si>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</si>
  <si>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</si>
  <si>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</si>
  <si>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</si>
  <si>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</si>
  <si>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</si>
  <si>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</si>
  <si>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</si>
  <si>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</si>
  <si>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</si>
  <si>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</si>
  <si>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</si>
  <si>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</si>
  <si>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</si>
  <si>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</si>
  <si>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</si>
  <si>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</si>
  <si>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</si>
  <si>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</si>
  <si>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</si>
  <si>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</si>
  <si>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</si>
  <si>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</si>
  <si>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</si>
  <si>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</si>
  <si>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</si>
  <si>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</si>
  <si>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</si>
  <si>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</si>
  <si>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</si>
  <si>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</si>
  <si>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</si>
  <si>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</si>
  <si>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</si>
  <si>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</si>
  <si>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</si>
  <si>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</si>
  <si>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</si>
  <si>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</si>
  <si>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</si>
  <si>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白鷹町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</si>
  <si>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</si>
  <si>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</si>
  <si>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</si>
  <si>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</si>
  <si>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</si>
  <si>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</si>
  <si>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</si>
  <si>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</si>
  <si>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</si>
  <si>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</si>
  <si>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</si>
  <si>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</si>
  <si>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</si>
  <si>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</si>
  <si>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</si>
  <si>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</si>
  <si>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資産の老朽化が進んでいるため、更新や長寿命化事業など適切な更新計画を策定し、実行していく必要がある。
②管路経年化率
　管路の老朽度合いは低い値となっているが、更新工事の計画的な実施や適切なダウンサイジング等を検討し着実に行っていかねばならない。
③管路更新率
　近年は比較的管路投資は少ない状況にあるが、計画的な更新工事を実施する必要がある。</t>
    <phoneticPr fontId="4"/>
  </si>
  <si>
    <t>①経常収支比率
　100%を超えているものの、給水収益の減少や人件費等の高騰等による費用の増加によって大きく落ち込んだ。経費削減や収益の確保が必要である。
②累積欠損金比率
　現時点では累積欠損金は発生していないが、経常収支比率が悪化していることから経営状況を注視していかなければならない。
③流動比率
　流動性は確保されている。
④企業債残高対給水収益比率
　給水収益の減少を受けて増加に転じたが、類似団体と比較すると低い比率である。施設等の老朽化も進んでいるため、起債事業を活用しながら更新事業に取り組む必要がある。
⑤料金回収率
　給水収益の減少、維持管理費用の増加により100%を割りこんだ。経費削減等の経営改善策を講じる必要がある。
⑥給水原価
　動力費、薬品費等の高騰により増加した。経費の抑制を図り安定経営を行う必要がある。
⑦施設利用率
　設備投資当初からの給水人口の減少により、投資が過大となっている。今後は施設更新時のダウンサイジングを検討する必要がある。
⑧有収率
　漏水調査を状況に合わせ適切に取り組んでいく必要がある。</t>
    <rPh sb="14" eb="15">
      <t>コ</t>
    </rPh>
    <rPh sb="34" eb="35">
      <t>トウ</t>
    </rPh>
    <rPh sb="51" eb="52">
      <t>オオ</t>
    </rPh>
    <rPh sb="54" eb="55">
      <t>オ</t>
    </rPh>
    <rPh sb="56" eb="57">
      <t>コ</t>
    </rPh>
    <rPh sb="60" eb="64">
      <t>ケイヒサクゲン</t>
    </rPh>
    <rPh sb="65" eb="67">
      <t>シュウエキ</t>
    </rPh>
    <rPh sb="68" eb="70">
      <t>カクホ</t>
    </rPh>
    <rPh sb="71" eb="73">
      <t>ヒツヨウ</t>
    </rPh>
    <rPh sb="88" eb="91">
      <t>ゲンジテン</t>
    </rPh>
    <rPh sb="99" eb="101">
      <t>ハッセイ</t>
    </rPh>
    <rPh sb="108" eb="114">
      <t>ケイジョウシュウシヒリツ</t>
    </rPh>
    <rPh sb="115" eb="117">
      <t>アッカ</t>
    </rPh>
    <rPh sb="181" eb="185">
      <t>キュウスイシュウエキ</t>
    </rPh>
    <rPh sb="186" eb="188">
      <t>ゲンショウ</t>
    </rPh>
    <rPh sb="189" eb="190">
      <t>ウ</t>
    </rPh>
    <rPh sb="192" eb="194">
      <t>ゾウカ</t>
    </rPh>
    <rPh sb="195" eb="196">
      <t>テン</t>
    </rPh>
    <rPh sb="200" eb="204">
      <t>ルイジダンタイ</t>
    </rPh>
    <rPh sb="205" eb="207">
      <t>ヒカク</t>
    </rPh>
    <rPh sb="210" eb="211">
      <t>ヒク</t>
    </rPh>
    <rPh sb="212" eb="214">
      <t>ヒリツ</t>
    </rPh>
    <rPh sb="218" eb="221">
      <t>シセツトウ</t>
    </rPh>
    <rPh sb="222" eb="225">
      <t>ロウキュウカ</t>
    </rPh>
    <rPh sb="226" eb="227">
      <t>スス</t>
    </rPh>
    <rPh sb="269" eb="271">
      <t>キュウスイ</t>
    </rPh>
    <rPh sb="277" eb="281">
      <t>イジカンリ</t>
    </rPh>
    <rPh sb="294" eb="295">
      <t>ワ</t>
    </rPh>
    <rPh sb="300" eb="304">
      <t>ケイヒサクゲン</t>
    </rPh>
    <rPh sb="306" eb="308">
      <t>ケイエイ</t>
    </rPh>
    <rPh sb="308" eb="310">
      <t>カイゼン</t>
    </rPh>
    <rPh sb="310" eb="311">
      <t>サク</t>
    </rPh>
    <rPh sb="312" eb="313">
      <t>コウ</t>
    </rPh>
    <rPh sb="315" eb="317">
      <t>ヒツヨウ</t>
    </rPh>
    <rPh sb="333" eb="336">
      <t>ヤクヒンヒ</t>
    </rPh>
    <rPh sb="343" eb="345">
      <t>ゾウカ</t>
    </rPh>
    <phoneticPr fontId="4"/>
  </si>
  <si>
    <t>　単年度の経営状況が年々悪化している。
　今後給水需要は減少の一途をたどることや、人件費・動力費等の増加を踏まえ、料金改定も視野に検討を行う必要がある。
　老朽化した浄水場設備の長寿命化計画に基づき計画的に更新し、安定供給、安定経営を図ると共に、施設配水系統の見直し、ダウンサイジング等の検討により投資が将来の需要に見合った規模となるようにしなければならない。
　また経常経費の節減のため近隣市町との広域連携を本格的に検討する必要がある。経費削減のため水道事業に従事する人数を削減してきたが、今後は技術の承継、人材の育成が課題である。</t>
    <rPh sb="10" eb="12">
      <t>ネンネン</t>
    </rPh>
    <rPh sb="12" eb="14">
      <t>アッカ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</si>
</sst>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
                  <c:v>0</c:v>
                </c:pt>
                <c:pt idx="1">
                  <c:v>0.09</c:v>
                </c:pt>
                <c:pt idx="2">
                  <c:v>0.02</c:v>
                </c:pt>
                <c:pt idx="3" formatCode="#,##0.00;&quot;△&quot;#,##0.00">
                  <c:v>0</c:v>
                </c:pt>
                <c:pt idx="4">
                  <c:v>0.19</c:v>
                </c:pt>
              </c:numCache>
            </c:numRef>
          </c:val>
          <c:extLst>
            <c:ext xmlns:c16="http://schemas.microsoft.com/office/drawing/2014/chart" uri="{C3380CC4-5D6E-409C-BE32-E72D297353CC}">
              <c16:uniqueId val="{00000000-2B5E-48D6-8FFA-30DF481F195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2B5E-48D6-8FFA-30DF481F195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40.159999999999997</c:v>
                </c:pt>
                <c:pt idx="1">
                  <c:v>40.479999999999997</c:v>
                </c:pt>
                <c:pt idx="2">
                  <c:v>40.78</c:v>
                </c:pt>
                <c:pt idx="3">
                  <c:v>39.97</c:v>
                </c:pt>
                <c:pt idx="4">
                  <c:v>39.24</c:v>
                </c:pt>
              </c:numCache>
            </c:numRef>
          </c:val>
          <c:extLst>
            <c:ext xmlns:c16="http://schemas.microsoft.com/office/drawing/2014/chart" uri="{C3380CC4-5D6E-409C-BE32-E72D297353CC}">
              <c16:uniqueId val="{00000000-6CEB-4A20-ABF6-FD743AB9A1A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6CEB-4A20-ABF6-FD743AB9A1A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91.88</c:v>
                </c:pt>
                <c:pt idx="1">
                  <c:v>91.87</c:v>
                </c:pt>
                <c:pt idx="2">
                  <c:v>88.96</c:v>
                </c:pt>
                <c:pt idx="3">
                  <c:v>89.33</c:v>
                </c:pt>
                <c:pt idx="4">
                  <c:v>86.41</c:v>
                </c:pt>
              </c:numCache>
            </c:numRef>
          </c:val>
          <c:extLst>
            <c:ext xmlns:c16="http://schemas.microsoft.com/office/drawing/2014/chart" uri="{C3380CC4-5D6E-409C-BE32-E72D297353CC}">
              <c16:uniqueId val="{00000000-0507-448A-90B4-551239481F7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0507-448A-90B4-551239481F7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113.57</c:v>
                </c:pt>
                <c:pt idx="1">
                  <c:v>112.68</c:v>
                </c:pt>
                <c:pt idx="2">
                  <c:v>108.94</c:v>
                </c:pt>
                <c:pt idx="3">
                  <c:v>109.31</c:v>
                </c:pt>
                <c:pt idx="4">
                  <c:v>100.91</c:v>
                </c:pt>
              </c:numCache>
            </c:numRef>
          </c:val>
          <c:extLst>
            <c:ext xmlns:c16="http://schemas.microsoft.com/office/drawing/2014/chart" uri="{C3380CC4-5D6E-409C-BE32-E72D297353CC}">
              <c16:uniqueId val="{00000000-1D0D-4C0E-8397-F0D4F3333AC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1D0D-4C0E-8397-F0D4F3333AC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60.4</c:v>
                </c:pt>
                <c:pt idx="1">
                  <c:v>61.88</c:v>
                </c:pt>
                <c:pt idx="2">
                  <c:v>63.49</c:v>
                </c:pt>
                <c:pt idx="3">
                  <c:v>65.23</c:v>
                </c:pt>
                <c:pt idx="4">
                  <c:v>66</c:v>
                </c:pt>
              </c:numCache>
            </c:numRef>
          </c:val>
          <c:extLst>
            <c:ext xmlns:c16="http://schemas.microsoft.com/office/drawing/2014/chart" uri="{C3380CC4-5D6E-409C-BE32-E72D297353CC}">
              <c16:uniqueId val="{00000000-E84C-4393-B1BB-D4F89CE2294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E84C-4393-B1BB-D4F89CE2294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9.61</c:v>
                </c:pt>
                <c:pt idx="1">
                  <c:v>10.53</c:v>
                </c:pt>
                <c:pt idx="2">
                  <c:v>16</c:v>
                </c:pt>
                <c:pt idx="3">
                  <c:v>18.3</c:v>
                </c:pt>
                <c:pt idx="4">
                  <c:v>22.11</c:v>
                </c:pt>
              </c:numCache>
            </c:numRef>
          </c:val>
          <c:extLst>
            <c:ext xmlns:c16="http://schemas.microsoft.com/office/drawing/2014/chart" uri="{C3380CC4-5D6E-409C-BE32-E72D297353CC}">
              <c16:uniqueId val="{00000000-E83F-4A06-B7E5-83FE2ECC129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E83F-4A06-B7E5-83FE2ECC129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459-49C7-A63D-58E00CB48B4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5459-49C7-A63D-58E00CB48B4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411.14</c:v>
                </c:pt>
                <c:pt idx="1">
                  <c:v>366.75</c:v>
                </c:pt>
                <c:pt idx="2">
                  <c:v>479.79</c:v>
                </c:pt>
                <c:pt idx="3">
                  <c:v>638.54</c:v>
                </c:pt>
                <c:pt idx="4">
                  <c:v>785.55</c:v>
                </c:pt>
              </c:numCache>
            </c:numRef>
          </c:val>
          <c:extLst>
            <c:ext xmlns:c16="http://schemas.microsoft.com/office/drawing/2014/chart" uri="{C3380CC4-5D6E-409C-BE32-E72D297353CC}">
              <c16:uniqueId val="{00000000-815E-4238-877D-9F091A61CDB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815E-4238-877D-9F091A61CDB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183.77</c:v>
                </c:pt>
                <c:pt idx="1">
                  <c:v>152.69</c:v>
                </c:pt>
                <c:pt idx="2">
                  <c:v>136.54</c:v>
                </c:pt>
                <c:pt idx="3">
                  <c:v>120.79</c:v>
                </c:pt>
                <c:pt idx="4">
                  <c:v>134.94</c:v>
                </c:pt>
              </c:numCache>
            </c:numRef>
          </c:val>
          <c:extLst>
            <c:ext xmlns:c16="http://schemas.microsoft.com/office/drawing/2014/chart" uri="{C3380CC4-5D6E-409C-BE32-E72D297353CC}">
              <c16:uniqueId val="{00000000-FFB3-4657-845E-BC0E1851C7A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FFB3-4657-845E-BC0E1851C7A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108.27</c:v>
                </c:pt>
                <c:pt idx="1">
                  <c:v>107.47</c:v>
                </c:pt>
                <c:pt idx="2">
                  <c:v>103.71</c:v>
                </c:pt>
                <c:pt idx="3">
                  <c:v>104.05</c:v>
                </c:pt>
                <c:pt idx="4">
                  <c:v>94.07</c:v>
                </c:pt>
              </c:numCache>
            </c:numRef>
          </c:val>
          <c:extLst>
            <c:ext xmlns:c16="http://schemas.microsoft.com/office/drawing/2014/chart" uri="{C3380CC4-5D6E-409C-BE32-E72D297353CC}">
              <c16:uniqueId val="{00000000-4893-44EA-89C5-D6FF10DEEB5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4893-44EA-89C5-D6FF10DEEB5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187.7</c:v>
                </c:pt>
                <c:pt idx="1">
                  <c:v>189.25</c:v>
                </c:pt>
                <c:pt idx="2">
                  <c:v>197.21</c:v>
                </c:pt>
                <c:pt idx="3">
                  <c:v>197.19</c:v>
                </c:pt>
                <c:pt idx="4">
                  <c:v>220.35</c:v>
                </c:pt>
              </c:numCache>
            </c:numRef>
          </c:val>
          <c:extLst>
            <c:ext xmlns:c16="http://schemas.microsoft.com/office/drawing/2014/chart" uri="{C3380CC4-5D6E-409C-BE32-E72D297353CC}">
              <c16:uniqueId val="{00000000-1DE0-4279-A4C5-532E957E9FD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1DE0-4279-A4C5-532E957E9FD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36" zoomScale="80" zoomScaleNormal="80" workbookViewId="0">
      <selection activeCell="F88" sqref="F8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山形県　白鷹町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A7</v>
      </c>
      <c r="X8" s="75"/>
      <c r="Y8" s="75"/>
      <c r="Z8" s="75"/>
      <c r="AA8" s="75"/>
      <c r="AB8" s="75"/>
      <c r="AC8" s="75"/>
      <c r="AD8" s="75" t="str">
        <f>データ!$M$6</f>
        <v>非設置</v>
      </c>
      <c r="AE8" s="75"/>
      <c r="AF8" s="75"/>
      <c r="AG8" s="75"/>
      <c r="AH8" s="75"/>
      <c r="AI8" s="75"/>
      <c r="AJ8" s="75"/>
      <c r="AK8" s="2"/>
      <c r="AL8" s="58">
        <f>データ!$R$6</f>
        <v>12222</v>
      </c>
      <c r="AM8" s="58"/>
      <c r="AN8" s="58"/>
      <c r="AO8" s="58"/>
      <c r="AP8" s="58"/>
      <c r="AQ8" s="58"/>
      <c r="AR8" s="58"/>
      <c r="AS8" s="58"/>
      <c r="AT8" s="55">
        <f>データ!$S$6</f>
        <v>157.71</v>
      </c>
      <c r="AU8" s="56"/>
      <c r="AV8" s="56"/>
      <c r="AW8" s="56"/>
      <c r="AX8" s="56"/>
      <c r="AY8" s="56"/>
      <c r="AZ8" s="56"/>
      <c r="BA8" s="56"/>
      <c r="BB8" s="45">
        <f>データ!$T$6</f>
        <v>77.5</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86.84</v>
      </c>
      <c r="J10" s="56"/>
      <c r="K10" s="56"/>
      <c r="L10" s="56"/>
      <c r="M10" s="56"/>
      <c r="N10" s="56"/>
      <c r="O10" s="57"/>
      <c r="P10" s="45">
        <f>データ!$P$6</f>
        <v>98.26</v>
      </c>
      <c r="Q10" s="45"/>
      <c r="R10" s="45"/>
      <c r="S10" s="45"/>
      <c r="T10" s="45"/>
      <c r="U10" s="45"/>
      <c r="V10" s="45"/>
      <c r="W10" s="58">
        <f>データ!$Q$6</f>
        <v>4180</v>
      </c>
      <c r="X10" s="58"/>
      <c r="Y10" s="58"/>
      <c r="Z10" s="58"/>
      <c r="AA10" s="58"/>
      <c r="AB10" s="58"/>
      <c r="AC10" s="58"/>
      <c r="AD10" s="2"/>
      <c r="AE10" s="2"/>
      <c r="AF10" s="2"/>
      <c r="AG10" s="2"/>
      <c r="AH10" s="2"/>
      <c r="AI10" s="2"/>
      <c r="AJ10" s="2"/>
      <c r="AK10" s="2"/>
      <c r="AL10" s="58">
        <f>データ!$U$6</f>
        <v>11925</v>
      </c>
      <c r="AM10" s="58"/>
      <c r="AN10" s="58"/>
      <c r="AO10" s="58"/>
      <c r="AP10" s="58"/>
      <c r="AQ10" s="58"/>
      <c r="AR10" s="58"/>
      <c r="AS10" s="58"/>
      <c r="AT10" s="55">
        <f>データ!$V$6</f>
        <v>59.26</v>
      </c>
      <c r="AU10" s="56"/>
      <c r="AV10" s="56"/>
      <c r="AW10" s="56"/>
      <c r="AX10" s="56"/>
      <c r="AY10" s="56"/>
      <c r="AZ10" s="56"/>
      <c r="BA10" s="56"/>
      <c r="BB10" s="45">
        <f>データ!$W$6</f>
        <v>201.23</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111</v>
      </c>
      <c r="BM16" s="90"/>
      <c r="BN16" s="90"/>
      <c r="BO16" s="90"/>
      <c r="BP16" s="90"/>
      <c r="BQ16" s="90"/>
      <c r="BR16" s="90"/>
      <c r="BS16" s="90"/>
      <c r="BT16" s="90"/>
      <c r="BU16" s="90"/>
      <c r="BV16" s="90"/>
      <c r="BW16" s="90"/>
      <c r="BX16" s="90"/>
      <c r="BY16" s="90"/>
      <c r="BZ16" s="9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110</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112</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RP0oqpqR8uaHgytz9jLJBgt7Bpr06f9h8JDu30xkEp+2xjx48UTcp9K7T5wxkw8ceBea/l6bV9Qb9arIqLznZA==" saltValue="Av9v3JL4k7MWFmHEVircn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64025</v>
      </c>
      <c r="D6" s="20">
        <f t="shared" si="3"/>
        <v>46</v>
      </c>
      <c r="E6" s="20">
        <f t="shared" si="3"/>
        <v>1</v>
      </c>
      <c r="F6" s="20">
        <f t="shared" si="3"/>
        <v>0</v>
      </c>
      <c r="G6" s="20">
        <f t="shared" si="3"/>
        <v>1</v>
      </c>
      <c r="H6" s="20" t="str">
        <f t="shared" si="3"/>
        <v>山形県　白鷹町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86.84</v>
      </c>
      <c r="P6" s="21">
        <f t="shared" si="3"/>
        <v>98.26</v>
      </c>
      <c r="Q6" s="21">
        <f t="shared" si="3"/>
        <v>4180</v>
      </c>
      <c r="R6" s="21">
        <f t="shared" si="3"/>
        <v>12222</v>
      </c>
      <c r="S6" s="21">
        <f t="shared" si="3"/>
        <v>157.71</v>
      </c>
      <c r="T6" s="21">
        <f t="shared" si="3"/>
        <v>77.5</v>
      </c>
      <c r="U6" s="21">
        <f t="shared" si="3"/>
        <v>11925</v>
      </c>
      <c r="V6" s="21">
        <f t="shared" si="3"/>
        <v>59.26</v>
      </c>
      <c r="W6" s="21">
        <f t="shared" si="3"/>
        <v>201.23</v>
      </c>
      <c r="X6" s="22">
        <f>IF(X7="",NA(),X7)</f>
        <v>113.57</v>
      </c>
      <c r="Y6" s="22">
        <f t="shared" ref="Y6:AG6" si="4">IF(Y7="",NA(),Y7)</f>
        <v>112.68</v>
      </c>
      <c r="Z6" s="22">
        <f t="shared" si="4"/>
        <v>108.94</v>
      </c>
      <c r="AA6" s="22">
        <f t="shared" si="4"/>
        <v>109.31</v>
      </c>
      <c r="AB6" s="22">
        <f t="shared" si="4"/>
        <v>100.91</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411.14</v>
      </c>
      <c r="AU6" s="22">
        <f t="shared" ref="AU6:BC6" si="6">IF(AU7="",NA(),AU7)</f>
        <v>366.75</v>
      </c>
      <c r="AV6" s="22">
        <f t="shared" si="6"/>
        <v>479.79</v>
      </c>
      <c r="AW6" s="22">
        <f t="shared" si="6"/>
        <v>638.54</v>
      </c>
      <c r="AX6" s="22">
        <f t="shared" si="6"/>
        <v>785.55</v>
      </c>
      <c r="AY6" s="22">
        <f t="shared" si="6"/>
        <v>371.81</v>
      </c>
      <c r="AZ6" s="22">
        <f t="shared" si="6"/>
        <v>384.23</v>
      </c>
      <c r="BA6" s="22">
        <f t="shared" si="6"/>
        <v>364.3</v>
      </c>
      <c r="BB6" s="22">
        <f t="shared" si="6"/>
        <v>378.87</v>
      </c>
      <c r="BC6" s="22">
        <f t="shared" si="6"/>
        <v>362.35</v>
      </c>
      <c r="BD6" s="21" t="str">
        <f>IF(BD7="","",IF(BD7="-","【-】","【"&amp;SUBSTITUTE(TEXT(BD7,"#,##0.00"),"-","△")&amp;"】"))</f>
        <v>【239.69】</v>
      </c>
      <c r="BE6" s="22">
        <f>IF(BE7="",NA(),BE7)</f>
        <v>183.77</v>
      </c>
      <c r="BF6" s="22">
        <f t="shared" ref="BF6:BN6" si="7">IF(BF7="",NA(),BF7)</f>
        <v>152.69</v>
      </c>
      <c r="BG6" s="22">
        <f t="shared" si="7"/>
        <v>136.54</v>
      </c>
      <c r="BH6" s="22">
        <f t="shared" si="7"/>
        <v>120.79</v>
      </c>
      <c r="BI6" s="22">
        <f t="shared" si="7"/>
        <v>134.94</v>
      </c>
      <c r="BJ6" s="22">
        <f t="shared" si="7"/>
        <v>465.85</v>
      </c>
      <c r="BK6" s="22">
        <f t="shared" si="7"/>
        <v>439.43</v>
      </c>
      <c r="BL6" s="22">
        <f t="shared" si="7"/>
        <v>438.41</v>
      </c>
      <c r="BM6" s="22">
        <f t="shared" si="7"/>
        <v>430.23</v>
      </c>
      <c r="BN6" s="22">
        <f t="shared" si="7"/>
        <v>429.24</v>
      </c>
      <c r="BO6" s="21" t="str">
        <f>IF(BO7="","",IF(BO7="-","【-】","【"&amp;SUBSTITUTE(TEXT(BO7,"#,##0.00"),"-","△")&amp;"】"))</f>
        <v>【264.86】</v>
      </c>
      <c r="BP6" s="22">
        <f>IF(BP7="",NA(),BP7)</f>
        <v>108.27</v>
      </c>
      <c r="BQ6" s="22">
        <f t="shared" ref="BQ6:BY6" si="8">IF(BQ7="",NA(),BQ7)</f>
        <v>107.47</v>
      </c>
      <c r="BR6" s="22">
        <f t="shared" si="8"/>
        <v>103.71</v>
      </c>
      <c r="BS6" s="22">
        <f t="shared" si="8"/>
        <v>104.05</v>
      </c>
      <c r="BT6" s="22">
        <f t="shared" si="8"/>
        <v>94.07</v>
      </c>
      <c r="BU6" s="22">
        <f t="shared" si="8"/>
        <v>92.39</v>
      </c>
      <c r="BV6" s="22">
        <f t="shared" si="8"/>
        <v>94.41</v>
      </c>
      <c r="BW6" s="22">
        <f t="shared" si="8"/>
        <v>90.96</v>
      </c>
      <c r="BX6" s="22">
        <f t="shared" si="8"/>
        <v>90.66</v>
      </c>
      <c r="BY6" s="22">
        <f t="shared" si="8"/>
        <v>90.78</v>
      </c>
      <c r="BZ6" s="21" t="str">
        <f>IF(BZ7="","",IF(BZ7="-","【-】","【"&amp;SUBSTITUTE(TEXT(BZ7,"#,##0.00"),"-","△")&amp;"】"))</f>
        <v>【97.59】</v>
      </c>
      <c r="CA6" s="22">
        <f>IF(CA7="",NA(),CA7)</f>
        <v>187.7</v>
      </c>
      <c r="CB6" s="22">
        <f t="shared" ref="CB6:CJ6" si="9">IF(CB7="",NA(),CB7)</f>
        <v>189.25</v>
      </c>
      <c r="CC6" s="22">
        <f t="shared" si="9"/>
        <v>197.21</v>
      </c>
      <c r="CD6" s="22">
        <f t="shared" si="9"/>
        <v>197.19</v>
      </c>
      <c r="CE6" s="22">
        <f t="shared" si="9"/>
        <v>220.35</v>
      </c>
      <c r="CF6" s="22">
        <f t="shared" si="9"/>
        <v>192.98</v>
      </c>
      <c r="CG6" s="22">
        <f t="shared" si="9"/>
        <v>192.13</v>
      </c>
      <c r="CH6" s="22">
        <f t="shared" si="9"/>
        <v>197.04</v>
      </c>
      <c r="CI6" s="22">
        <f t="shared" si="9"/>
        <v>199.33</v>
      </c>
      <c r="CJ6" s="22">
        <f t="shared" si="9"/>
        <v>202.75</v>
      </c>
      <c r="CK6" s="21" t="str">
        <f>IF(CK7="","",IF(CK7="-","【-】","【"&amp;SUBSTITUTE(TEXT(CK7,"#,##0.00"),"-","△")&amp;"】"))</f>
        <v>【181.66】</v>
      </c>
      <c r="CL6" s="22">
        <f>IF(CL7="",NA(),CL7)</f>
        <v>40.159999999999997</v>
      </c>
      <c r="CM6" s="22">
        <f t="shared" ref="CM6:CU6" si="10">IF(CM7="",NA(),CM7)</f>
        <v>40.479999999999997</v>
      </c>
      <c r="CN6" s="22">
        <f t="shared" si="10"/>
        <v>40.78</v>
      </c>
      <c r="CO6" s="22">
        <f t="shared" si="10"/>
        <v>39.97</v>
      </c>
      <c r="CP6" s="22">
        <f t="shared" si="10"/>
        <v>39.24</v>
      </c>
      <c r="CQ6" s="22">
        <f t="shared" si="10"/>
        <v>54.43</v>
      </c>
      <c r="CR6" s="22">
        <f t="shared" si="10"/>
        <v>53.87</v>
      </c>
      <c r="CS6" s="22">
        <f t="shared" si="10"/>
        <v>54.49</v>
      </c>
      <c r="CT6" s="22">
        <f t="shared" si="10"/>
        <v>54.8</v>
      </c>
      <c r="CU6" s="22">
        <f t="shared" si="10"/>
        <v>55.47</v>
      </c>
      <c r="CV6" s="21" t="str">
        <f>IF(CV7="","",IF(CV7="-","【-】","【"&amp;SUBSTITUTE(TEXT(CV7,"#,##0.00"),"-","△")&amp;"】"))</f>
        <v>【60.21】</v>
      </c>
      <c r="CW6" s="22">
        <f>IF(CW7="",NA(),CW7)</f>
        <v>91.88</v>
      </c>
      <c r="CX6" s="22">
        <f t="shared" ref="CX6:DF6" si="11">IF(CX7="",NA(),CX7)</f>
        <v>91.87</v>
      </c>
      <c r="CY6" s="22">
        <f t="shared" si="11"/>
        <v>88.96</v>
      </c>
      <c r="CZ6" s="22">
        <f t="shared" si="11"/>
        <v>89.33</v>
      </c>
      <c r="DA6" s="22">
        <f t="shared" si="11"/>
        <v>86.41</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60.4</v>
      </c>
      <c r="DI6" s="22">
        <f t="shared" ref="DI6:DQ6" si="12">IF(DI7="",NA(),DI7)</f>
        <v>61.88</v>
      </c>
      <c r="DJ6" s="22">
        <f t="shared" si="12"/>
        <v>63.49</v>
      </c>
      <c r="DK6" s="22">
        <f t="shared" si="12"/>
        <v>65.23</v>
      </c>
      <c r="DL6" s="22">
        <f t="shared" si="12"/>
        <v>66</v>
      </c>
      <c r="DM6" s="22">
        <f t="shared" si="12"/>
        <v>49.39</v>
      </c>
      <c r="DN6" s="22">
        <f t="shared" si="12"/>
        <v>50.75</v>
      </c>
      <c r="DO6" s="22">
        <f t="shared" si="12"/>
        <v>51.72</v>
      </c>
      <c r="DP6" s="22">
        <f t="shared" si="12"/>
        <v>52.27</v>
      </c>
      <c r="DQ6" s="22">
        <f t="shared" si="12"/>
        <v>52.87</v>
      </c>
      <c r="DR6" s="21" t="str">
        <f>IF(DR7="","",IF(DR7="-","【-】","【"&amp;SUBSTITUTE(TEXT(DR7,"#,##0.00"),"-","△")&amp;"】"))</f>
        <v>【52.41】</v>
      </c>
      <c r="DS6" s="22">
        <f>IF(DS7="",NA(),DS7)</f>
        <v>9.61</v>
      </c>
      <c r="DT6" s="22">
        <f t="shared" ref="DT6:EB6" si="13">IF(DT7="",NA(),DT7)</f>
        <v>10.53</v>
      </c>
      <c r="DU6" s="22">
        <f t="shared" si="13"/>
        <v>16</v>
      </c>
      <c r="DV6" s="22">
        <f t="shared" si="13"/>
        <v>18.3</v>
      </c>
      <c r="DW6" s="22">
        <f t="shared" si="13"/>
        <v>22.11</v>
      </c>
      <c r="DX6" s="22">
        <f t="shared" si="13"/>
        <v>18.57</v>
      </c>
      <c r="DY6" s="22">
        <f t="shared" si="13"/>
        <v>21.14</v>
      </c>
      <c r="DZ6" s="22">
        <f t="shared" si="13"/>
        <v>22.12</v>
      </c>
      <c r="EA6" s="22">
        <f t="shared" si="13"/>
        <v>25.67</v>
      </c>
      <c r="EB6" s="22">
        <f t="shared" si="13"/>
        <v>26.86</v>
      </c>
      <c r="EC6" s="21" t="str">
        <f>IF(EC7="","",IF(EC7="-","【-】","【"&amp;SUBSTITUTE(TEXT(EC7,"#,##0.00"),"-","△")&amp;"】"))</f>
        <v>【26.78】</v>
      </c>
      <c r="ED6" s="21">
        <f>IF(ED7="",NA(),ED7)</f>
        <v>0</v>
      </c>
      <c r="EE6" s="22">
        <f t="shared" ref="EE6:EM6" si="14">IF(EE7="",NA(),EE7)</f>
        <v>0.09</v>
      </c>
      <c r="EF6" s="22">
        <f t="shared" si="14"/>
        <v>0.02</v>
      </c>
      <c r="EG6" s="21">
        <f t="shared" si="14"/>
        <v>0</v>
      </c>
      <c r="EH6" s="22">
        <f t="shared" si="14"/>
        <v>0.19</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15">
      <c r="A7" s="15"/>
      <c r="B7" s="24">
        <v>2024</v>
      </c>
      <c r="C7" s="24">
        <v>64025</v>
      </c>
      <c r="D7" s="24">
        <v>46</v>
      </c>
      <c r="E7" s="24">
        <v>1</v>
      </c>
      <c r="F7" s="24">
        <v>0</v>
      </c>
      <c r="G7" s="24">
        <v>1</v>
      </c>
      <c r="H7" s="24" t="s">
        <v>93</v>
      </c>
      <c r="I7" s="24" t="s">
        <v>94</v>
      </c>
      <c r="J7" s="24" t="s">
        <v>95</v>
      </c>
      <c r="K7" s="24" t="s">
        <v>96</v>
      </c>
      <c r="L7" s="24" t="s">
        <v>97</v>
      </c>
      <c r="M7" s="24" t="s">
        <v>98</v>
      </c>
      <c r="N7" s="25" t="s">
        <v>99</v>
      </c>
      <c r="O7" s="25">
        <v>86.84</v>
      </c>
      <c r="P7" s="25">
        <v>98.26</v>
      </c>
      <c r="Q7" s="25">
        <v>4180</v>
      </c>
      <c r="R7" s="25">
        <v>12222</v>
      </c>
      <c r="S7" s="25">
        <v>157.71</v>
      </c>
      <c r="T7" s="25">
        <v>77.5</v>
      </c>
      <c r="U7" s="25">
        <v>11925</v>
      </c>
      <c r="V7" s="25">
        <v>59.26</v>
      </c>
      <c r="W7" s="25">
        <v>201.23</v>
      </c>
      <c r="X7" s="25">
        <v>113.57</v>
      </c>
      <c r="Y7" s="25">
        <v>112.68</v>
      </c>
      <c r="Z7" s="25">
        <v>108.94</v>
      </c>
      <c r="AA7" s="25">
        <v>109.31</v>
      </c>
      <c r="AB7" s="25">
        <v>100.91</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411.14</v>
      </c>
      <c r="AU7" s="25">
        <v>366.75</v>
      </c>
      <c r="AV7" s="25">
        <v>479.79</v>
      </c>
      <c r="AW7" s="25">
        <v>638.54</v>
      </c>
      <c r="AX7" s="25">
        <v>785.55</v>
      </c>
      <c r="AY7" s="25">
        <v>371.81</v>
      </c>
      <c r="AZ7" s="25">
        <v>384.23</v>
      </c>
      <c r="BA7" s="25">
        <v>364.3</v>
      </c>
      <c r="BB7" s="25">
        <v>378.87</v>
      </c>
      <c r="BC7" s="25">
        <v>362.35</v>
      </c>
      <c r="BD7" s="25">
        <v>239.69</v>
      </c>
      <c r="BE7" s="25">
        <v>183.77</v>
      </c>
      <c r="BF7" s="25">
        <v>152.69</v>
      </c>
      <c r="BG7" s="25">
        <v>136.54</v>
      </c>
      <c r="BH7" s="25">
        <v>120.79</v>
      </c>
      <c r="BI7" s="25">
        <v>134.94</v>
      </c>
      <c r="BJ7" s="25">
        <v>465.85</v>
      </c>
      <c r="BK7" s="25">
        <v>439.43</v>
      </c>
      <c r="BL7" s="25">
        <v>438.41</v>
      </c>
      <c r="BM7" s="25">
        <v>430.23</v>
      </c>
      <c r="BN7" s="25">
        <v>429.24</v>
      </c>
      <c r="BO7" s="25">
        <v>264.86</v>
      </c>
      <c r="BP7" s="25">
        <v>108.27</v>
      </c>
      <c r="BQ7" s="25">
        <v>107.47</v>
      </c>
      <c r="BR7" s="25">
        <v>103.71</v>
      </c>
      <c r="BS7" s="25">
        <v>104.05</v>
      </c>
      <c r="BT7" s="25">
        <v>94.07</v>
      </c>
      <c r="BU7" s="25">
        <v>92.39</v>
      </c>
      <c r="BV7" s="25">
        <v>94.41</v>
      </c>
      <c r="BW7" s="25">
        <v>90.96</v>
      </c>
      <c r="BX7" s="25">
        <v>90.66</v>
      </c>
      <c r="BY7" s="25">
        <v>90.78</v>
      </c>
      <c r="BZ7" s="25">
        <v>97.59</v>
      </c>
      <c r="CA7" s="25">
        <v>187.7</v>
      </c>
      <c r="CB7" s="25">
        <v>189.25</v>
      </c>
      <c r="CC7" s="25">
        <v>197.21</v>
      </c>
      <c r="CD7" s="25">
        <v>197.19</v>
      </c>
      <c r="CE7" s="25">
        <v>220.35</v>
      </c>
      <c r="CF7" s="25">
        <v>192.98</v>
      </c>
      <c r="CG7" s="25">
        <v>192.13</v>
      </c>
      <c r="CH7" s="25">
        <v>197.04</v>
      </c>
      <c r="CI7" s="25">
        <v>199.33</v>
      </c>
      <c r="CJ7" s="25">
        <v>202.75</v>
      </c>
      <c r="CK7" s="25">
        <v>181.66</v>
      </c>
      <c r="CL7" s="25">
        <v>40.159999999999997</v>
      </c>
      <c r="CM7" s="25">
        <v>40.479999999999997</v>
      </c>
      <c r="CN7" s="25">
        <v>40.78</v>
      </c>
      <c r="CO7" s="25">
        <v>39.97</v>
      </c>
      <c r="CP7" s="25">
        <v>39.24</v>
      </c>
      <c r="CQ7" s="25">
        <v>54.43</v>
      </c>
      <c r="CR7" s="25">
        <v>53.87</v>
      </c>
      <c r="CS7" s="25">
        <v>54.49</v>
      </c>
      <c r="CT7" s="25">
        <v>54.8</v>
      </c>
      <c r="CU7" s="25">
        <v>55.47</v>
      </c>
      <c r="CV7" s="25">
        <v>60.21</v>
      </c>
      <c r="CW7" s="25">
        <v>91.88</v>
      </c>
      <c r="CX7" s="25">
        <v>91.87</v>
      </c>
      <c r="CY7" s="25">
        <v>88.96</v>
      </c>
      <c r="CZ7" s="25">
        <v>89.33</v>
      </c>
      <c r="DA7" s="25">
        <v>86.41</v>
      </c>
      <c r="DB7" s="25">
        <v>79.44</v>
      </c>
      <c r="DC7" s="25">
        <v>79.489999999999995</v>
      </c>
      <c r="DD7" s="25">
        <v>78.8</v>
      </c>
      <c r="DE7" s="25">
        <v>77.98</v>
      </c>
      <c r="DF7" s="25">
        <v>76.97</v>
      </c>
      <c r="DG7" s="25">
        <v>89.21</v>
      </c>
      <c r="DH7" s="25">
        <v>60.4</v>
      </c>
      <c r="DI7" s="25">
        <v>61.88</v>
      </c>
      <c r="DJ7" s="25">
        <v>63.49</v>
      </c>
      <c r="DK7" s="25">
        <v>65.23</v>
      </c>
      <c r="DL7" s="25">
        <v>66</v>
      </c>
      <c r="DM7" s="25">
        <v>49.39</v>
      </c>
      <c r="DN7" s="25">
        <v>50.75</v>
      </c>
      <c r="DO7" s="25">
        <v>51.72</v>
      </c>
      <c r="DP7" s="25">
        <v>52.27</v>
      </c>
      <c r="DQ7" s="25">
        <v>52.87</v>
      </c>
      <c r="DR7" s="25">
        <v>52.41</v>
      </c>
      <c r="DS7" s="25">
        <v>9.61</v>
      </c>
      <c r="DT7" s="25">
        <v>10.53</v>
      </c>
      <c r="DU7" s="25">
        <v>16</v>
      </c>
      <c r="DV7" s="25">
        <v>18.3</v>
      </c>
      <c r="DW7" s="25">
        <v>22.11</v>
      </c>
      <c r="DX7" s="25">
        <v>18.57</v>
      </c>
      <c r="DY7" s="25">
        <v>21.14</v>
      </c>
      <c r="DZ7" s="25">
        <v>22.12</v>
      </c>
      <c r="EA7" s="25">
        <v>25.67</v>
      </c>
      <c r="EB7" s="25">
        <v>26.86</v>
      </c>
      <c r="EC7" s="25">
        <v>26.78</v>
      </c>
      <c r="ED7" s="25">
        <v>0</v>
      </c>
      <c r="EE7" s="25">
        <v>0.09</v>
      </c>
      <c r="EF7" s="25">
        <v>0.02</v>
      </c>
      <c r="EG7" s="25">
        <v>0</v>
      </c>
      <c r="EH7" s="25">
        <v>0.19</v>
      </c>
      <c r="EI7" s="25">
        <v>0.44</v>
      </c>
      <c r="EJ7" s="25">
        <v>0.5</v>
      </c>
      <c r="EK7" s="25">
        <v>0.4</v>
      </c>
      <c r="EL7" s="25">
        <v>0.4</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鎌倉　裕美</cp:lastModifiedBy>
  <cp:lastPrinted>2026-01-20T04:13:31Z</cp:lastPrinted>
  <dcterms:created xsi:type="dcterms:W3CDTF">2025-12-12T09:12:10Z</dcterms:created>
  <dcterms:modified xsi:type="dcterms:W3CDTF">2026-01-20T06:29:15Z</dcterms:modified>
  <cp:category/>
</cp:coreProperties>
</file>