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286\Desktop\【経営比較分析表】2024_063673_46_010\"/>
    </mc:Choice>
  </mc:AlternateContent>
  <xr:revisionPtr revIDLastSave="0" documentId="13_ncr:1_{B17EE975-B005-4242-8E6B-32E3D548EA5B}" xr6:coauthVersionLast="47" xr6:coauthVersionMax="47" xr10:uidLastSave="{00000000-0000-0000-0000-000000000000}"/>
  <workbookProtection workbookAlgorithmName="SHA-512" workbookHashValue="X7tdW//+qtIE8ayPFkq1H1eFEdH8rxhn26GmMrnLtmG3iYb1q7tkN2nGYtkjuh+EQIOg7uyyKP4mqNP6CBg/Lw==" workbookSaltValue="mrbs4uuPwzemm/8U0qcE1A=="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AL8" i="4" s="1"/>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F85" i="4"/>
  <c r="E85" i="4"/>
  <c r="BB10" i="4"/>
  <c r="AT10" i="4"/>
  <c r="AL10" i="4"/>
  <c r="W10" i="4"/>
  <c r="I10" i="4"/>
  <c r="B10" i="4"/>
  <c r="AD8" i="4"/>
  <c r="W8" i="4"/>
  <c r="P8" i="4"/>
  <c r="I8" i="4"/>
  <c r="B8" i="4"/>
  <c r="B6" i="4"/>
</calcChain>
</file>

<file path=xl/sharedStrings.xml><?xml version="1.0" encoding="utf-8"?>
<sst xmlns="http://schemas.openxmlformats.org/spreadsheetml/2006/main" count="294" uniqueCount="112">
  <si>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</si>
  <si>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</si>
  <si>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</si>
  <si>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</si>
  <si>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</si>
  <si>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</si>
  <si>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</si>
  <si>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</si>
  <si>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</si>
  <si>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</si>
  <si>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</si>
  <si>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</si>
  <si>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</si>
  <si>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</si>
  <si>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</si>
  <si>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</si>
  <si>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</si>
  <si>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</si>
  <si>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</si>
  <si>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</si>
  <si>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</si>
  <si>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</si>
  <si>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</si>
  <si>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</si>
  <si>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</si>
  <si>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</si>
  <si>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</si>
  <si>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</si>
  <si>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</si>
  <si>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</si>
  <si>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</si>
  <si>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</si>
  <si>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</si>
  <si>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</si>
  <si>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</si>
  <si>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</si>
  <si>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</si>
  <si>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</si>
  <si>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</si>
  <si>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</si>
  <si>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</si>
  <si>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</si>
  <si>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</si>
  <si>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</si>
  <si>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</si>
  <si>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</si>
  <si>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</si>
  <si>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</si>
  <si>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</si>
  <si>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</si>
  <si>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</si>
  <si>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</si>
  <si>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</si>
  <si>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</si>
  <si>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</si>
  <si>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</si>
  <si>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</si>
  <si>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</si>
  <si>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</si>
  <si>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</si>
  <si>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</si>
  <si>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</si>
  <si>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</si>
  <si>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</si>
  <si>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</si>
  <si>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</si>
  <si>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</si>
  <si>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</si>
  <si>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</si>
  <si>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</si>
  <si>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</si>
  <si>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</si>
  <si>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</si>
  <si>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</si>
  <si>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</si>
  <si>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</si>
  <si>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</si>
  <si>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</si>
  <si>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</si>
  <si>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</si>
  <si>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</si>
  <si>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</si>
  <si>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</si>
  <si>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</si>
  <si>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</si>
  <si>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</si>
  <si>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</si>
  <si>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</si>
  <si>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</si>
  <si>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</si>
  <si>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</si>
  <si>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</si>
  <si>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戸沢村</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</si>
  <si>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</si>
  <si>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</si>
  <si>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</si>
  <si>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</si>
  <si>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</si>
  <si>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</si>
  <si>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</si>
  <si>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</si>
  <si>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</si>
  <si>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</si>
  <si>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</si>
  <si>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</si>
  <si>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</si>
  <si>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</si>
  <si>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</si>
  <si>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</si>
  <si>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給水人口減少等により給水収益が減少し続けることが予想されます。
　また、各施設の老朽化により修繕や更新等の経費の増加が見込まれることから、料金見直しの検討や経費抑制を図り健全な経営に努めます。</t>
    <phoneticPr fontId="4"/>
  </si>
  <si>
    <t>　給水人口が減少とともに、料金回収率も低下となりました。当村においては、地理的に集落が点在していることから管路延長も長く給水に係る経費の削減に努めているものの、一般会計からの繰り入れに頼らざるを得ない状況にあり、料金改定による給水収益の確保が求められます。アドバイザリー業務を委託している会計士との経営状況の確認等を随時行い、今後の料金改定や、妥当な改定率の算定などを行っています。
　施設利用率は高くないものの、不測の事態に対応するためには現状維持が必要です。
　配水管の更新は完了しており漏水もほとんどないが、老朽化した給水管からの漏水が増加しているため、定期的な漏水調査・修繕を行い無効水量の減少に努めていきます。</t>
    <rPh sb="15" eb="18">
      <t>カイシュウリツ</t>
    </rPh>
    <rPh sb="19" eb="21">
      <t>テイカ</t>
    </rPh>
    <rPh sb="28" eb="30">
      <t>トウソン</t>
    </rPh>
    <rPh sb="144" eb="147">
      <t>カイケイシ</t>
    </rPh>
    <rPh sb="149" eb="153">
      <t>ケイエイジョウキョウ</t>
    </rPh>
    <rPh sb="154" eb="157">
      <t>カクニントウ</t>
    </rPh>
    <rPh sb="158" eb="161">
      <t>ズイジオコナ</t>
    </rPh>
    <rPh sb="163" eb="165">
      <t>コンゴ</t>
    </rPh>
    <rPh sb="166" eb="170">
      <t>リョウキンカイテイ</t>
    </rPh>
    <rPh sb="172" eb="174">
      <t>ダトウ</t>
    </rPh>
    <rPh sb="175" eb="178">
      <t>カイテイリツ</t>
    </rPh>
    <rPh sb="179" eb="181">
      <t>サンテイ</t>
    </rPh>
    <rPh sb="184" eb="185">
      <t>オコナ</t>
    </rPh>
    <phoneticPr fontId="4"/>
  </si>
  <si>
    <t>　有形固定資産減価償却率は、地方公営企業法を適用した令和5年度を初年度として計算されるため、9.32％と低くなっていますが、簡易水道事業の供用開始年度は昭和47年度であり、実際には多くの施設や設備等で老朽化が進んでいます。
　取水・浄水施設に関しては、昭和47年度から稼働している草薙浄水場の更新事業を令和6～8年度までの3ヶ年で計画し着手しています。
　管路については、平成26年度で老朽管の更新は終了しており、今後は、令和15年度頃から管路の耐用年数を超過することから、更新時期までにストックマネジメントを策定し計画的に実施していきます。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</si>
</sst>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A04-4DEA-9DAB-23E1B2CEE19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0.49</c:v>
                </c:pt>
                <c:pt idx="4">
                  <c:v>0.32</c:v>
                </c:pt>
              </c:numCache>
            </c:numRef>
          </c:val>
          <c:smooth val="0"/>
          <c:extLst>
            <c:ext xmlns:c16="http://schemas.microsoft.com/office/drawing/2014/chart" uri="{C3380CC4-5D6E-409C-BE32-E72D297353CC}">
              <c16:uniqueId val="{00000001-5A04-4DEA-9DAB-23E1B2CEE19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54.41</c:v>
                </c:pt>
                <c:pt idx="4">
                  <c:v>61.29</c:v>
                </c:pt>
              </c:numCache>
            </c:numRef>
          </c:val>
          <c:extLst>
            <c:ext xmlns:c16="http://schemas.microsoft.com/office/drawing/2014/chart" uri="{C3380CC4-5D6E-409C-BE32-E72D297353CC}">
              <c16:uniqueId val="{00000000-544A-42AD-A0DD-ECF7A6DC4DA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53.4</c:v>
                </c:pt>
                <c:pt idx="4">
                  <c:v>54.69</c:v>
                </c:pt>
              </c:numCache>
            </c:numRef>
          </c:val>
          <c:smooth val="0"/>
          <c:extLst>
            <c:ext xmlns:c16="http://schemas.microsoft.com/office/drawing/2014/chart" uri="{C3380CC4-5D6E-409C-BE32-E72D297353CC}">
              <c16:uniqueId val="{00000001-544A-42AD-A0DD-ECF7A6DC4DA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73.88</c:v>
                </c:pt>
                <c:pt idx="4">
                  <c:v>67.489999999999995</c:v>
                </c:pt>
              </c:numCache>
            </c:numRef>
          </c:val>
          <c:extLst>
            <c:ext xmlns:c16="http://schemas.microsoft.com/office/drawing/2014/chart" uri="{C3380CC4-5D6E-409C-BE32-E72D297353CC}">
              <c16:uniqueId val="{00000000-348C-4430-AC42-5A1F8037AD6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72.53</c:v>
                </c:pt>
                <c:pt idx="4">
                  <c:v>71.44</c:v>
                </c:pt>
              </c:numCache>
            </c:numRef>
          </c:val>
          <c:smooth val="0"/>
          <c:extLst>
            <c:ext xmlns:c16="http://schemas.microsoft.com/office/drawing/2014/chart" uri="{C3380CC4-5D6E-409C-BE32-E72D297353CC}">
              <c16:uniqueId val="{00000001-348C-4430-AC42-5A1F8037AD6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93.87</c:v>
                </c:pt>
                <c:pt idx="4">
                  <c:v>97.97</c:v>
                </c:pt>
              </c:numCache>
            </c:numRef>
          </c:val>
          <c:extLst>
            <c:ext xmlns:c16="http://schemas.microsoft.com/office/drawing/2014/chart" uri="{C3380CC4-5D6E-409C-BE32-E72D297353CC}">
              <c16:uniqueId val="{00000000-70A0-4C4F-8230-3AE24D1BA6B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103.1</c:v>
                </c:pt>
                <c:pt idx="4">
                  <c:v>101.77</c:v>
                </c:pt>
              </c:numCache>
            </c:numRef>
          </c:val>
          <c:smooth val="0"/>
          <c:extLst>
            <c:ext xmlns:c16="http://schemas.microsoft.com/office/drawing/2014/chart" uri="{C3380CC4-5D6E-409C-BE32-E72D297353CC}">
              <c16:uniqueId val="{00000001-70A0-4C4F-8230-3AE24D1BA6B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4.47</c:v>
                </c:pt>
                <c:pt idx="4">
                  <c:v>9.32</c:v>
                </c:pt>
              </c:numCache>
            </c:numRef>
          </c:val>
          <c:extLst>
            <c:ext xmlns:c16="http://schemas.microsoft.com/office/drawing/2014/chart" uri="{C3380CC4-5D6E-409C-BE32-E72D297353CC}">
              <c16:uniqueId val="{00000000-6825-489C-9104-8FB236924F4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40.46</c:v>
                </c:pt>
                <c:pt idx="4">
                  <c:v>37.1</c:v>
                </c:pt>
              </c:numCache>
            </c:numRef>
          </c:val>
          <c:smooth val="0"/>
          <c:extLst>
            <c:ext xmlns:c16="http://schemas.microsoft.com/office/drawing/2014/chart" uri="{C3380CC4-5D6E-409C-BE32-E72D297353CC}">
              <c16:uniqueId val="{00000001-6825-489C-9104-8FB236924F4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ABD-4B01-AF17-F9E4377A8FE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22.77</c:v>
                </c:pt>
                <c:pt idx="4">
                  <c:v>18.22</c:v>
                </c:pt>
              </c:numCache>
            </c:numRef>
          </c:val>
          <c:smooth val="0"/>
          <c:extLst>
            <c:ext xmlns:c16="http://schemas.microsoft.com/office/drawing/2014/chart" uri="{C3380CC4-5D6E-409C-BE32-E72D297353CC}">
              <c16:uniqueId val="{00000001-BABD-4B01-AF17-F9E4377A8FE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16.100000000000001</c:v>
                </c:pt>
                <c:pt idx="4">
                  <c:v>23.23</c:v>
                </c:pt>
              </c:numCache>
            </c:numRef>
          </c:val>
          <c:extLst>
            <c:ext xmlns:c16="http://schemas.microsoft.com/office/drawing/2014/chart" uri="{C3380CC4-5D6E-409C-BE32-E72D297353CC}">
              <c16:uniqueId val="{00000000-F13A-4AD2-891D-2A72B1C0EC1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27.32</c:v>
                </c:pt>
                <c:pt idx="4">
                  <c:v>16.12</c:v>
                </c:pt>
              </c:numCache>
            </c:numRef>
          </c:val>
          <c:smooth val="0"/>
          <c:extLst>
            <c:ext xmlns:c16="http://schemas.microsoft.com/office/drawing/2014/chart" uri="{C3380CC4-5D6E-409C-BE32-E72D297353CC}">
              <c16:uniqueId val="{00000001-F13A-4AD2-891D-2A72B1C0EC1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26.72</c:v>
                </c:pt>
                <c:pt idx="4">
                  <c:v>34.33</c:v>
                </c:pt>
              </c:numCache>
            </c:numRef>
          </c:val>
          <c:extLst>
            <c:ext xmlns:c16="http://schemas.microsoft.com/office/drawing/2014/chart" uri="{C3380CC4-5D6E-409C-BE32-E72D297353CC}">
              <c16:uniqueId val="{00000000-1B89-4EAC-9F86-0C9F2F2A57C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217.55</c:v>
                </c:pt>
                <c:pt idx="4">
                  <c:v>157.71</c:v>
                </c:pt>
              </c:numCache>
            </c:numRef>
          </c:val>
          <c:smooth val="0"/>
          <c:extLst>
            <c:ext xmlns:c16="http://schemas.microsoft.com/office/drawing/2014/chart" uri="{C3380CC4-5D6E-409C-BE32-E72D297353CC}">
              <c16:uniqueId val="{00000001-1B89-4EAC-9F86-0C9F2F2A57C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663.59</c:v>
                </c:pt>
                <c:pt idx="4">
                  <c:v>623.48</c:v>
                </c:pt>
              </c:numCache>
            </c:numRef>
          </c:val>
          <c:extLst>
            <c:ext xmlns:c16="http://schemas.microsoft.com/office/drawing/2014/chart" uri="{C3380CC4-5D6E-409C-BE32-E72D297353CC}">
              <c16:uniqueId val="{00000000-D44A-4139-9145-58A4110AF12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916.17</c:v>
                </c:pt>
                <c:pt idx="4">
                  <c:v>958.97</c:v>
                </c:pt>
              </c:numCache>
            </c:numRef>
          </c:val>
          <c:smooth val="0"/>
          <c:extLst>
            <c:ext xmlns:c16="http://schemas.microsoft.com/office/drawing/2014/chart" uri="{C3380CC4-5D6E-409C-BE32-E72D297353CC}">
              <c16:uniqueId val="{00000001-D44A-4139-9145-58A4110AF12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74.23</c:v>
                </c:pt>
                <c:pt idx="4">
                  <c:v>69.41</c:v>
                </c:pt>
              </c:numCache>
            </c:numRef>
          </c:val>
          <c:extLst>
            <c:ext xmlns:c16="http://schemas.microsoft.com/office/drawing/2014/chart" uri="{C3380CC4-5D6E-409C-BE32-E72D297353CC}">
              <c16:uniqueId val="{00000000-8728-482E-B49E-52357F46975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63.95</c:v>
                </c:pt>
                <c:pt idx="4">
                  <c:v>61.25</c:v>
                </c:pt>
              </c:numCache>
            </c:numRef>
          </c:val>
          <c:smooth val="0"/>
          <c:extLst>
            <c:ext xmlns:c16="http://schemas.microsoft.com/office/drawing/2014/chart" uri="{C3380CC4-5D6E-409C-BE32-E72D297353CC}">
              <c16:uniqueId val="{00000001-8728-482E-B49E-52357F46975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360.84</c:v>
                </c:pt>
                <c:pt idx="4">
                  <c:v>388.17</c:v>
                </c:pt>
              </c:numCache>
            </c:numRef>
          </c:val>
          <c:extLst>
            <c:ext xmlns:c16="http://schemas.microsoft.com/office/drawing/2014/chart" uri="{C3380CC4-5D6E-409C-BE32-E72D297353CC}">
              <c16:uniqueId val="{00000000-23E9-4A31-BBA0-1D2D6B196CC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263.56</c:v>
                </c:pt>
                <c:pt idx="4">
                  <c:v>279.83</c:v>
                </c:pt>
              </c:numCache>
            </c:numRef>
          </c:val>
          <c:smooth val="0"/>
          <c:extLst>
            <c:ext xmlns:c16="http://schemas.microsoft.com/office/drawing/2014/chart" uri="{C3380CC4-5D6E-409C-BE32-E72D297353CC}">
              <c16:uniqueId val="{00000001-23E9-4A31-BBA0-1D2D6B196CC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山形県　戸沢村</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簡易水道事業</v>
      </c>
      <c r="Q8" s="75"/>
      <c r="R8" s="75"/>
      <c r="S8" s="75"/>
      <c r="T8" s="75"/>
      <c r="U8" s="75"/>
      <c r="V8" s="75"/>
      <c r="W8" s="75" t="str">
        <f>データ!$L$6</f>
        <v>C3</v>
      </c>
      <c r="X8" s="75"/>
      <c r="Y8" s="75"/>
      <c r="Z8" s="75"/>
      <c r="AA8" s="75"/>
      <c r="AB8" s="75"/>
      <c r="AC8" s="75"/>
      <c r="AD8" s="75" t="str">
        <f>データ!$M$6</f>
        <v>非設置</v>
      </c>
      <c r="AE8" s="75"/>
      <c r="AF8" s="75"/>
      <c r="AG8" s="75"/>
      <c r="AH8" s="75"/>
      <c r="AI8" s="75"/>
      <c r="AJ8" s="75"/>
      <c r="AK8" s="2"/>
      <c r="AL8" s="58">
        <f>データ!$R$6</f>
        <v>3850</v>
      </c>
      <c r="AM8" s="58"/>
      <c r="AN8" s="58"/>
      <c r="AO8" s="58"/>
      <c r="AP8" s="58"/>
      <c r="AQ8" s="58"/>
      <c r="AR8" s="58"/>
      <c r="AS8" s="58"/>
      <c r="AT8" s="55">
        <f>データ!$S$6</f>
        <v>261.31</v>
      </c>
      <c r="AU8" s="56"/>
      <c r="AV8" s="56"/>
      <c r="AW8" s="56"/>
      <c r="AX8" s="56"/>
      <c r="AY8" s="56"/>
      <c r="AZ8" s="56"/>
      <c r="BA8" s="56"/>
      <c r="BB8" s="45">
        <f>データ!$T$6</f>
        <v>14.73</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75.900000000000006</v>
      </c>
      <c r="J10" s="56"/>
      <c r="K10" s="56"/>
      <c r="L10" s="56"/>
      <c r="M10" s="56"/>
      <c r="N10" s="56"/>
      <c r="O10" s="57"/>
      <c r="P10" s="45">
        <f>データ!$P$6</f>
        <v>98.98</v>
      </c>
      <c r="Q10" s="45"/>
      <c r="R10" s="45"/>
      <c r="S10" s="45"/>
      <c r="T10" s="45"/>
      <c r="U10" s="45"/>
      <c r="V10" s="45"/>
      <c r="W10" s="58">
        <f>データ!$Q$6</f>
        <v>5390</v>
      </c>
      <c r="X10" s="58"/>
      <c r="Y10" s="58"/>
      <c r="Z10" s="58"/>
      <c r="AA10" s="58"/>
      <c r="AB10" s="58"/>
      <c r="AC10" s="58"/>
      <c r="AD10" s="2"/>
      <c r="AE10" s="2"/>
      <c r="AF10" s="2"/>
      <c r="AG10" s="2"/>
      <c r="AH10" s="2"/>
      <c r="AI10" s="2"/>
      <c r="AJ10" s="2"/>
      <c r="AK10" s="2"/>
      <c r="AL10" s="58">
        <f>データ!$U$6</f>
        <v>3775</v>
      </c>
      <c r="AM10" s="58"/>
      <c r="AN10" s="58"/>
      <c r="AO10" s="58"/>
      <c r="AP10" s="58"/>
      <c r="AQ10" s="58"/>
      <c r="AR10" s="58"/>
      <c r="AS10" s="58"/>
      <c r="AT10" s="55">
        <f>データ!$V$6</f>
        <v>169.02</v>
      </c>
      <c r="AU10" s="56"/>
      <c r="AV10" s="56"/>
      <c r="AW10" s="56"/>
      <c r="AX10" s="56"/>
      <c r="AY10" s="56"/>
      <c r="AZ10" s="56"/>
      <c r="BA10" s="56"/>
      <c r="BB10" s="45">
        <f>データ!$W$6</f>
        <v>22.33</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110</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111</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109</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a+qIWGx8EoXdb7rTQkAKAV35z7MQsqONkagi0GtelMc9izo80bZtpDx5p46RXHLa9imKrRj6KdqNCEz0g2bzUQ==" saltValue="jdojcY/8QT82SIz6ypa4s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63673</v>
      </c>
      <c r="D6" s="20">
        <f t="shared" si="3"/>
        <v>46</v>
      </c>
      <c r="E6" s="20">
        <f t="shared" si="3"/>
        <v>1</v>
      </c>
      <c r="F6" s="20">
        <f t="shared" si="3"/>
        <v>0</v>
      </c>
      <c r="G6" s="20">
        <f t="shared" si="3"/>
        <v>5</v>
      </c>
      <c r="H6" s="20" t="str">
        <f t="shared" si="3"/>
        <v>山形県　戸沢村</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75.900000000000006</v>
      </c>
      <c r="P6" s="21">
        <f t="shared" si="3"/>
        <v>98.98</v>
      </c>
      <c r="Q6" s="21">
        <f t="shared" si="3"/>
        <v>5390</v>
      </c>
      <c r="R6" s="21">
        <f t="shared" si="3"/>
        <v>3850</v>
      </c>
      <c r="S6" s="21">
        <f t="shared" si="3"/>
        <v>261.31</v>
      </c>
      <c r="T6" s="21">
        <f t="shared" si="3"/>
        <v>14.73</v>
      </c>
      <c r="U6" s="21">
        <f t="shared" si="3"/>
        <v>3775</v>
      </c>
      <c r="V6" s="21">
        <f t="shared" si="3"/>
        <v>169.02</v>
      </c>
      <c r="W6" s="21">
        <f t="shared" si="3"/>
        <v>22.33</v>
      </c>
      <c r="X6" s="22" t="str">
        <f>IF(X7="",NA(),X7)</f>
        <v>-</v>
      </c>
      <c r="Y6" s="22" t="str">
        <f t="shared" ref="Y6:AG6" si="4">IF(Y7="",NA(),Y7)</f>
        <v>-</v>
      </c>
      <c r="Z6" s="22" t="str">
        <f t="shared" si="4"/>
        <v>-</v>
      </c>
      <c r="AA6" s="22">
        <f t="shared" si="4"/>
        <v>93.87</v>
      </c>
      <c r="AB6" s="22">
        <f t="shared" si="4"/>
        <v>97.97</v>
      </c>
      <c r="AC6" s="22" t="str">
        <f t="shared" si="4"/>
        <v>-</v>
      </c>
      <c r="AD6" s="22" t="str">
        <f t="shared" si="4"/>
        <v>-</v>
      </c>
      <c r="AE6" s="22" t="str">
        <f t="shared" si="4"/>
        <v>-</v>
      </c>
      <c r="AF6" s="22">
        <f t="shared" si="4"/>
        <v>103.1</v>
      </c>
      <c r="AG6" s="22">
        <f t="shared" si="4"/>
        <v>101.77</v>
      </c>
      <c r="AH6" s="21" t="str">
        <f>IF(AH7="","",IF(AH7="-","【-】","【"&amp;SUBSTITUTE(TEXT(AH7,"#,##0.00"),"-","△")&amp;"】"))</f>
        <v>【102.02】</v>
      </c>
      <c r="AI6" s="22" t="str">
        <f>IF(AI7="",NA(),AI7)</f>
        <v>-</v>
      </c>
      <c r="AJ6" s="22" t="str">
        <f t="shared" ref="AJ6:AR6" si="5">IF(AJ7="",NA(),AJ7)</f>
        <v>-</v>
      </c>
      <c r="AK6" s="22" t="str">
        <f t="shared" si="5"/>
        <v>-</v>
      </c>
      <c r="AL6" s="22">
        <f t="shared" si="5"/>
        <v>16.100000000000001</v>
      </c>
      <c r="AM6" s="22">
        <f t="shared" si="5"/>
        <v>23.23</v>
      </c>
      <c r="AN6" s="22" t="str">
        <f t="shared" si="5"/>
        <v>-</v>
      </c>
      <c r="AO6" s="22" t="str">
        <f t="shared" si="5"/>
        <v>-</v>
      </c>
      <c r="AP6" s="22" t="str">
        <f t="shared" si="5"/>
        <v>-</v>
      </c>
      <c r="AQ6" s="22">
        <f t="shared" si="5"/>
        <v>27.32</v>
      </c>
      <c r="AR6" s="22">
        <f t="shared" si="5"/>
        <v>16.12</v>
      </c>
      <c r="AS6" s="21" t="str">
        <f>IF(AS7="","",IF(AS7="-","【-】","【"&amp;SUBSTITUTE(TEXT(AS7,"#,##0.00"),"-","△")&amp;"】"))</f>
        <v>【26.96】</v>
      </c>
      <c r="AT6" s="22" t="str">
        <f>IF(AT7="",NA(),AT7)</f>
        <v>-</v>
      </c>
      <c r="AU6" s="22" t="str">
        <f t="shared" ref="AU6:BC6" si="6">IF(AU7="",NA(),AU7)</f>
        <v>-</v>
      </c>
      <c r="AV6" s="22" t="str">
        <f t="shared" si="6"/>
        <v>-</v>
      </c>
      <c r="AW6" s="22">
        <f t="shared" si="6"/>
        <v>26.72</v>
      </c>
      <c r="AX6" s="22">
        <f t="shared" si="6"/>
        <v>34.33</v>
      </c>
      <c r="AY6" s="22" t="str">
        <f t="shared" si="6"/>
        <v>-</v>
      </c>
      <c r="AZ6" s="22" t="str">
        <f t="shared" si="6"/>
        <v>-</v>
      </c>
      <c r="BA6" s="22" t="str">
        <f t="shared" si="6"/>
        <v>-</v>
      </c>
      <c r="BB6" s="22">
        <f t="shared" si="6"/>
        <v>217.55</v>
      </c>
      <c r="BC6" s="22">
        <f t="shared" si="6"/>
        <v>157.71</v>
      </c>
      <c r="BD6" s="21" t="str">
        <f>IF(BD7="","",IF(BD7="-","【-】","【"&amp;SUBSTITUTE(TEXT(BD7,"#,##0.00"),"-","△")&amp;"】"))</f>
        <v>【142.39】</v>
      </c>
      <c r="BE6" s="22" t="str">
        <f>IF(BE7="",NA(),BE7)</f>
        <v>-</v>
      </c>
      <c r="BF6" s="22" t="str">
        <f t="shared" ref="BF6:BN6" si="7">IF(BF7="",NA(),BF7)</f>
        <v>-</v>
      </c>
      <c r="BG6" s="22" t="str">
        <f t="shared" si="7"/>
        <v>-</v>
      </c>
      <c r="BH6" s="22">
        <f t="shared" si="7"/>
        <v>663.59</v>
      </c>
      <c r="BI6" s="22">
        <f t="shared" si="7"/>
        <v>623.48</v>
      </c>
      <c r="BJ6" s="22" t="str">
        <f t="shared" si="7"/>
        <v>-</v>
      </c>
      <c r="BK6" s="22" t="str">
        <f t="shared" si="7"/>
        <v>-</v>
      </c>
      <c r="BL6" s="22" t="str">
        <f t="shared" si="7"/>
        <v>-</v>
      </c>
      <c r="BM6" s="22">
        <f t="shared" si="7"/>
        <v>916.17</v>
      </c>
      <c r="BN6" s="22">
        <f t="shared" si="7"/>
        <v>958.97</v>
      </c>
      <c r="BO6" s="21" t="str">
        <f>IF(BO7="","",IF(BO7="-","【-】","【"&amp;SUBSTITUTE(TEXT(BO7,"#,##0.00"),"-","△")&amp;"】"))</f>
        <v>【1,043.36】</v>
      </c>
      <c r="BP6" s="22" t="str">
        <f>IF(BP7="",NA(),BP7)</f>
        <v>-</v>
      </c>
      <c r="BQ6" s="22" t="str">
        <f t="shared" ref="BQ6:BY6" si="8">IF(BQ7="",NA(),BQ7)</f>
        <v>-</v>
      </c>
      <c r="BR6" s="22" t="str">
        <f t="shared" si="8"/>
        <v>-</v>
      </c>
      <c r="BS6" s="22">
        <f t="shared" si="8"/>
        <v>74.23</v>
      </c>
      <c r="BT6" s="22">
        <f t="shared" si="8"/>
        <v>69.41</v>
      </c>
      <c r="BU6" s="22" t="str">
        <f t="shared" si="8"/>
        <v>-</v>
      </c>
      <c r="BV6" s="22" t="str">
        <f t="shared" si="8"/>
        <v>-</v>
      </c>
      <c r="BW6" s="22" t="str">
        <f t="shared" si="8"/>
        <v>-</v>
      </c>
      <c r="BX6" s="22">
        <f t="shared" si="8"/>
        <v>63.95</v>
      </c>
      <c r="BY6" s="22">
        <f t="shared" si="8"/>
        <v>61.25</v>
      </c>
      <c r="BZ6" s="21" t="str">
        <f>IF(BZ7="","",IF(BZ7="-","【-】","【"&amp;SUBSTITUTE(TEXT(BZ7,"#,##0.00"),"-","△")&amp;"】"))</f>
        <v>【56.19】</v>
      </c>
      <c r="CA6" s="22" t="str">
        <f>IF(CA7="",NA(),CA7)</f>
        <v>-</v>
      </c>
      <c r="CB6" s="22" t="str">
        <f t="shared" ref="CB6:CJ6" si="9">IF(CB7="",NA(),CB7)</f>
        <v>-</v>
      </c>
      <c r="CC6" s="22" t="str">
        <f t="shared" si="9"/>
        <v>-</v>
      </c>
      <c r="CD6" s="22">
        <f t="shared" si="9"/>
        <v>360.84</v>
      </c>
      <c r="CE6" s="22">
        <f t="shared" si="9"/>
        <v>388.17</v>
      </c>
      <c r="CF6" s="22" t="str">
        <f t="shared" si="9"/>
        <v>-</v>
      </c>
      <c r="CG6" s="22" t="str">
        <f t="shared" si="9"/>
        <v>-</v>
      </c>
      <c r="CH6" s="22" t="str">
        <f t="shared" si="9"/>
        <v>-</v>
      </c>
      <c r="CI6" s="22">
        <f t="shared" si="9"/>
        <v>263.56</v>
      </c>
      <c r="CJ6" s="22">
        <f t="shared" si="9"/>
        <v>279.83</v>
      </c>
      <c r="CK6" s="21" t="str">
        <f>IF(CK7="","",IF(CK7="-","【-】","【"&amp;SUBSTITUTE(TEXT(CK7,"#,##0.00"),"-","△")&amp;"】"))</f>
        <v>【285.60】</v>
      </c>
      <c r="CL6" s="22" t="str">
        <f>IF(CL7="",NA(),CL7)</f>
        <v>-</v>
      </c>
      <c r="CM6" s="22" t="str">
        <f t="shared" ref="CM6:CU6" si="10">IF(CM7="",NA(),CM7)</f>
        <v>-</v>
      </c>
      <c r="CN6" s="22" t="str">
        <f t="shared" si="10"/>
        <v>-</v>
      </c>
      <c r="CO6" s="22">
        <f t="shared" si="10"/>
        <v>54.41</v>
      </c>
      <c r="CP6" s="22">
        <f t="shared" si="10"/>
        <v>61.29</v>
      </c>
      <c r="CQ6" s="22" t="str">
        <f t="shared" si="10"/>
        <v>-</v>
      </c>
      <c r="CR6" s="22" t="str">
        <f t="shared" si="10"/>
        <v>-</v>
      </c>
      <c r="CS6" s="22" t="str">
        <f t="shared" si="10"/>
        <v>-</v>
      </c>
      <c r="CT6" s="22">
        <f t="shared" si="10"/>
        <v>53.4</v>
      </c>
      <c r="CU6" s="22">
        <f t="shared" si="10"/>
        <v>54.69</v>
      </c>
      <c r="CV6" s="21" t="str">
        <f>IF(CV7="","",IF(CV7="-","【-】","【"&amp;SUBSTITUTE(TEXT(CV7,"#,##0.00"),"-","△")&amp;"】"))</f>
        <v>【48.33】</v>
      </c>
      <c r="CW6" s="22" t="str">
        <f>IF(CW7="",NA(),CW7)</f>
        <v>-</v>
      </c>
      <c r="CX6" s="22" t="str">
        <f t="shared" ref="CX6:DF6" si="11">IF(CX7="",NA(),CX7)</f>
        <v>-</v>
      </c>
      <c r="CY6" s="22" t="str">
        <f t="shared" si="11"/>
        <v>-</v>
      </c>
      <c r="CZ6" s="22">
        <f t="shared" si="11"/>
        <v>73.88</v>
      </c>
      <c r="DA6" s="22">
        <f t="shared" si="11"/>
        <v>67.489999999999995</v>
      </c>
      <c r="DB6" s="22" t="str">
        <f t="shared" si="11"/>
        <v>-</v>
      </c>
      <c r="DC6" s="22" t="str">
        <f t="shared" si="11"/>
        <v>-</v>
      </c>
      <c r="DD6" s="22" t="str">
        <f t="shared" si="11"/>
        <v>-</v>
      </c>
      <c r="DE6" s="22">
        <f t="shared" si="11"/>
        <v>72.53</v>
      </c>
      <c r="DF6" s="22">
        <f t="shared" si="11"/>
        <v>71.44</v>
      </c>
      <c r="DG6" s="21" t="str">
        <f>IF(DG7="","",IF(DG7="-","【-】","【"&amp;SUBSTITUTE(TEXT(DG7,"#,##0.00"),"-","△")&amp;"】"))</f>
        <v>【70.34】</v>
      </c>
      <c r="DH6" s="22" t="str">
        <f>IF(DH7="",NA(),DH7)</f>
        <v>-</v>
      </c>
      <c r="DI6" s="22" t="str">
        <f t="shared" ref="DI6:DQ6" si="12">IF(DI7="",NA(),DI7)</f>
        <v>-</v>
      </c>
      <c r="DJ6" s="22" t="str">
        <f t="shared" si="12"/>
        <v>-</v>
      </c>
      <c r="DK6" s="22">
        <f t="shared" si="12"/>
        <v>4.47</v>
      </c>
      <c r="DL6" s="22">
        <f t="shared" si="12"/>
        <v>9.32</v>
      </c>
      <c r="DM6" s="22" t="str">
        <f t="shared" si="12"/>
        <v>-</v>
      </c>
      <c r="DN6" s="22" t="str">
        <f t="shared" si="12"/>
        <v>-</v>
      </c>
      <c r="DO6" s="22" t="str">
        <f t="shared" si="12"/>
        <v>-</v>
      </c>
      <c r="DP6" s="22">
        <f t="shared" si="12"/>
        <v>40.46</v>
      </c>
      <c r="DQ6" s="22">
        <f t="shared" si="12"/>
        <v>37.1</v>
      </c>
      <c r="DR6" s="21" t="str">
        <f>IF(DR7="","",IF(DR7="-","【-】","【"&amp;SUBSTITUTE(TEXT(DR7,"#,##0.00"),"-","△")&amp;"】"))</f>
        <v>【35.50】</v>
      </c>
      <c r="DS6" s="22" t="str">
        <f>IF(DS7="",NA(),DS7)</f>
        <v>-</v>
      </c>
      <c r="DT6" s="22" t="str">
        <f t="shared" ref="DT6:EB6" si="13">IF(DT7="",NA(),DT7)</f>
        <v>-</v>
      </c>
      <c r="DU6" s="22" t="str">
        <f t="shared" si="13"/>
        <v>-</v>
      </c>
      <c r="DV6" s="21">
        <f t="shared" si="13"/>
        <v>0</v>
      </c>
      <c r="DW6" s="21">
        <f t="shared" si="13"/>
        <v>0</v>
      </c>
      <c r="DX6" s="22" t="str">
        <f t="shared" si="13"/>
        <v>-</v>
      </c>
      <c r="DY6" s="22" t="str">
        <f t="shared" si="13"/>
        <v>-</v>
      </c>
      <c r="DZ6" s="22" t="str">
        <f t="shared" si="13"/>
        <v>-</v>
      </c>
      <c r="EA6" s="22">
        <f t="shared" si="13"/>
        <v>22.77</v>
      </c>
      <c r="EB6" s="22">
        <f t="shared" si="13"/>
        <v>18.22</v>
      </c>
      <c r="EC6" s="21" t="str">
        <f>IF(EC7="","",IF(EC7="-","【-】","【"&amp;SUBSTITUTE(TEXT(EC7,"#,##0.00"),"-","△")&amp;"】"))</f>
        <v>【16.16】</v>
      </c>
      <c r="ED6" s="22" t="str">
        <f>IF(ED7="",NA(),ED7)</f>
        <v>-</v>
      </c>
      <c r="EE6" s="22" t="str">
        <f t="shared" ref="EE6:EM6" si="14">IF(EE7="",NA(),EE7)</f>
        <v>-</v>
      </c>
      <c r="EF6" s="22" t="str">
        <f t="shared" si="14"/>
        <v>-</v>
      </c>
      <c r="EG6" s="21">
        <f t="shared" si="14"/>
        <v>0</v>
      </c>
      <c r="EH6" s="21">
        <f t="shared" si="14"/>
        <v>0</v>
      </c>
      <c r="EI6" s="22" t="str">
        <f t="shared" si="14"/>
        <v>-</v>
      </c>
      <c r="EJ6" s="22" t="str">
        <f t="shared" si="14"/>
        <v>-</v>
      </c>
      <c r="EK6" s="22" t="str">
        <f t="shared" si="14"/>
        <v>-</v>
      </c>
      <c r="EL6" s="22">
        <f t="shared" si="14"/>
        <v>0.49</v>
      </c>
      <c r="EM6" s="22">
        <f t="shared" si="14"/>
        <v>0.32</v>
      </c>
      <c r="EN6" s="21" t="str">
        <f>IF(EN7="","",IF(EN7="-","【-】","【"&amp;SUBSTITUTE(TEXT(EN7,"#,##0.00"),"-","△")&amp;"】"))</f>
        <v>【0.28】</v>
      </c>
    </row>
    <row r="7" spans="1:144" s="23" customFormat="1" x14ac:dyDescent="0.15">
      <c r="A7" s="15"/>
      <c r="B7" s="24">
        <v>2024</v>
      </c>
      <c r="C7" s="24">
        <v>63673</v>
      </c>
      <c r="D7" s="24">
        <v>46</v>
      </c>
      <c r="E7" s="24">
        <v>1</v>
      </c>
      <c r="F7" s="24">
        <v>0</v>
      </c>
      <c r="G7" s="24">
        <v>5</v>
      </c>
      <c r="H7" s="24" t="s">
        <v>92</v>
      </c>
      <c r="I7" s="24" t="s">
        <v>93</v>
      </c>
      <c r="J7" s="24" t="s">
        <v>94</v>
      </c>
      <c r="K7" s="24" t="s">
        <v>95</v>
      </c>
      <c r="L7" s="24" t="s">
        <v>96</v>
      </c>
      <c r="M7" s="24" t="s">
        <v>97</v>
      </c>
      <c r="N7" s="25" t="s">
        <v>98</v>
      </c>
      <c r="O7" s="25">
        <v>75.900000000000006</v>
      </c>
      <c r="P7" s="25">
        <v>98.98</v>
      </c>
      <c r="Q7" s="25">
        <v>5390</v>
      </c>
      <c r="R7" s="25">
        <v>3850</v>
      </c>
      <c r="S7" s="25">
        <v>261.31</v>
      </c>
      <c r="T7" s="25">
        <v>14.73</v>
      </c>
      <c r="U7" s="25">
        <v>3775</v>
      </c>
      <c r="V7" s="25">
        <v>169.02</v>
      </c>
      <c r="W7" s="25">
        <v>22.33</v>
      </c>
      <c r="X7" s="25" t="s">
        <v>98</v>
      </c>
      <c r="Y7" s="25" t="s">
        <v>98</v>
      </c>
      <c r="Z7" s="25" t="s">
        <v>98</v>
      </c>
      <c r="AA7" s="25">
        <v>93.87</v>
      </c>
      <c r="AB7" s="25">
        <v>97.97</v>
      </c>
      <c r="AC7" s="25" t="s">
        <v>98</v>
      </c>
      <c r="AD7" s="25" t="s">
        <v>98</v>
      </c>
      <c r="AE7" s="25" t="s">
        <v>98</v>
      </c>
      <c r="AF7" s="25">
        <v>103.1</v>
      </c>
      <c r="AG7" s="25">
        <v>101.77</v>
      </c>
      <c r="AH7" s="25">
        <v>102.02</v>
      </c>
      <c r="AI7" s="25" t="s">
        <v>98</v>
      </c>
      <c r="AJ7" s="25" t="s">
        <v>98</v>
      </c>
      <c r="AK7" s="25" t="s">
        <v>98</v>
      </c>
      <c r="AL7" s="25">
        <v>16.100000000000001</v>
      </c>
      <c r="AM7" s="25">
        <v>23.23</v>
      </c>
      <c r="AN7" s="25" t="s">
        <v>98</v>
      </c>
      <c r="AO7" s="25" t="s">
        <v>98</v>
      </c>
      <c r="AP7" s="25" t="s">
        <v>98</v>
      </c>
      <c r="AQ7" s="25">
        <v>27.32</v>
      </c>
      <c r="AR7" s="25">
        <v>16.12</v>
      </c>
      <c r="AS7" s="25">
        <v>26.96</v>
      </c>
      <c r="AT7" s="25" t="s">
        <v>98</v>
      </c>
      <c r="AU7" s="25" t="s">
        <v>98</v>
      </c>
      <c r="AV7" s="25" t="s">
        <v>98</v>
      </c>
      <c r="AW7" s="25">
        <v>26.72</v>
      </c>
      <c r="AX7" s="25">
        <v>34.33</v>
      </c>
      <c r="AY7" s="25" t="s">
        <v>98</v>
      </c>
      <c r="AZ7" s="25" t="s">
        <v>98</v>
      </c>
      <c r="BA7" s="25" t="s">
        <v>98</v>
      </c>
      <c r="BB7" s="25">
        <v>217.55</v>
      </c>
      <c r="BC7" s="25">
        <v>157.71</v>
      </c>
      <c r="BD7" s="25">
        <v>142.38999999999999</v>
      </c>
      <c r="BE7" s="25" t="s">
        <v>98</v>
      </c>
      <c r="BF7" s="25" t="s">
        <v>98</v>
      </c>
      <c r="BG7" s="25" t="s">
        <v>98</v>
      </c>
      <c r="BH7" s="25">
        <v>663.59</v>
      </c>
      <c r="BI7" s="25">
        <v>623.48</v>
      </c>
      <c r="BJ7" s="25" t="s">
        <v>98</v>
      </c>
      <c r="BK7" s="25" t="s">
        <v>98</v>
      </c>
      <c r="BL7" s="25" t="s">
        <v>98</v>
      </c>
      <c r="BM7" s="25">
        <v>916.17</v>
      </c>
      <c r="BN7" s="25">
        <v>958.97</v>
      </c>
      <c r="BO7" s="25">
        <v>1043.3599999999999</v>
      </c>
      <c r="BP7" s="25" t="s">
        <v>98</v>
      </c>
      <c r="BQ7" s="25" t="s">
        <v>98</v>
      </c>
      <c r="BR7" s="25" t="s">
        <v>98</v>
      </c>
      <c r="BS7" s="25">
        <v>74.23</v>
      </c>
      <c r="BT7" s="25">
        <v>69.41</v>
      </c>
      <c r="BU7" s="25" t="s">
        <v>98</v>
      </c>
      <c r="BV7" s="25" t="s">
        <v>98</v>
      </c>
      <c r="BW7" s="25" t="s">
        <v>98</v>
      </c>
      <c r="BX7" s="25">
        <v>63.95</v>
      </c>
      <c r="BY7" s="25">
        <v>61.25</v>
      </c>
      <c r="BZ7" s="25">
        <v>56.19</v>
      </c>
      <c r="CA7" s="25" t="s">
        <v>98</v>
      </c>
      <c r="CB7" s="25" t="s">
        <v>98</v>
      </c>
      <c r="CC7" s="25" t="s">
        <v>98</v>
      </c>
      <c r="CD7" s="25">
        <v>360.84</v>
      </c>
      <c r="CE7" s="25">
        <v>388.17</v>
      </c>
      <c r="CF7" s="25" t="s">
        <v>98</v>
      </c>
      <c r="CG7" s="25" t="s">
        <v>98</v>
      </c>
      <c r="CH7" s="25" t="s">
        <v>98</v>
      </c>
      <c r="CI7" s="25">
        <v>263.56</v>
      </c>
      <c r="CJ7" s="25">
        <v>279.83</v>
      </c>
      <c r="CK7" s="25">
        <v>285.60000000000002</v>
      </c>
      <c r="CL7" s="25" t="s">
        <v>98</v>
      </c>
      <c r="CM7" s="25" t="s">
        <v>98</v>
      </c>
      <c r="CN7" s="25" t="s">
        <v>98</v>
      </c>
      <c r="CO7" s="25">
        <v>54.41</v>
      </c>
      <c r="CP7" s="25">
        <v>61.29</v>
      </c>
      <c r="CQ7" s="25" t="s">
        <v>98</v>
      </c>
      <c r="CR7" s="25" t="s">
        <v>98</v>
      </c>
      <c r="CS7" s="25" t="s">
        <v>98</v>
      </c>
      <c r="CT7" s="25">
        <v>53.4</v>
      </c>
      <c r="CU7" s="25">
        <v>54.69</v>
      </c>
      <c r="CV7" s="25">
        <v>48.33</v>
      </c>
      <c r="CW7" s="25" t="s">
        <v>98</v>
      </c>
      <c r="CX7" s="25" t="s">
        <v>98</v>
      </c>
      <c r="CY7" s="25" t="s">
        <v>98</v>
      </c>
      <c r="CZ7" s="25">
        <v>73.88</v>
      </c>
      <c r="DA7" s="25">
        <v>67.489999999999995</v>
      </c>
      <c r="DB7" s="25" t="s">
        <v>98</v>
      </c>
      <c r="DC7" s="25" t="s">
        <v>98</v>
      </c>
      <c r="DD7" s="25" t="s">
        <v>98</v>
      </c>
      <c r="DE7" s="25">
        <v>72.53</v>
      </c>
      <c r="DF7" s="25">
        <v>71.44</v>
      </c>
      <c r="DG7" s="25">
        <v>70.34</v>
      </c>
      <c r="DH7" s="25" t="s">
        <v>98</v>
      </c>
      <c r="DI7" s="25" t="s">
        <v>98</v>
      </c>
      <c r="DJ7" s="25" t="s">
        <v>98</v>
      </c>
      <c r="DK7" s="25">
        <v>4.47</v>
      </c>
      <c r="DL7" s="25">
        <v>9.32</v>
      </c>
      <c r="DM7" s="25" t="s">
        <v>98</v>
      </c>
      <c r="DN7" s="25" t="s">
        <v>98</v>
      </c>
      <c r="DO7" s="25" t="s">
        <v>98</v>
      </c>
      <c r="DP7" s="25">
        <v>40.46</v>
      </c>
      <c r="DQ7" s="25">
        <v>37.1</v>
      </c>
      <c r="DR7" s="25">
        <v>35.5</v>
      </c>
      <c r="DS7" s="25" t="s">
        <v>98</v>
      </c>
      <c r="DT7" s="25" t="s">
        <v>98</v>
      </c>
      <c r="DU7" s="25" t="s">
        <v>98</v>
      </c>
      <c r="DV7" s="25">
        <v>0</v>
      </c>
      <c r="DW7" s="25">
        <v>0</v>
      </c>
      <c r="DX7" s="25" t="s">
        <v>98</v>
      </c>
      <c r="DY7" s="25" t="s">
        <v>98</v>
      </c>
      <c r="DZ7" s="25" t="s">
        <v>98</v>
      </c>
      <c r="EA7" s="25">
        <v>22.77</v>
      </c>
      <c r="EB7" s="25">
        <v>18.22</v>
      </c>
      <c r="EC7" s="25">
        <v>16.16</v>
      </c>
      <c r="ED7" s="25" t="s">
        <v>98</v>
      </c>
      <c r="EE7" s="25" t="s">
        <v>98</v>
      </c>
      <c r="EF7" s="25" t="s">
        <v>98</v>
      </c>
      <c r="EG7" s="25">
        <v>0</v>
      </c>
      <c r="EH7" s="25">
        <v>0</v>
      </c>
      <c r="EI7" s="25" t="s">
        <v>98</v>
      </c>
      <c r="EJ7" s="25" t="s">
        <v>98</v>
      </c>
      <c r="EK7" s="25" t="s">
        <v>98</v>
      </c>
      <c r="EL7" s="25">
        <v>0.49</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107</v>
      </c>
      <c r="D13" t="s">
        <v>106</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LN25013</cp:lastModifiedBy>
  <dcterms:created xsi:type="dcterms:W3CDTF">2025-12-12T09:12:07Z</dcterms:created>
  <dcterms:modified xsi:type="dcterms:W3CDTF">2026-01-21T02:38:42Z</dcterms:modified>
  <cp:category/>
</cp:coreProperties>
</file>