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fll001KHK23\上下水道課　業務係\01水道会計\Q経営戦略\経営比較分析表\Ｒ７年度\【経営比較分析表】2024_063215_46_010\"/>
    </mc:Choice>
  </mc:AlternateContent>
  <xr:revisionPtr revIDLastSave="0" documentId="13_ncr:1_{D975699B-FEEC-4366-A0A9-CCD2F6C1DCD3}" xr6:coauthVersionLast="47" xr6:coauthVersionMax="47" xr10:uidLastSave="{00000000-0000-0000-0000-000000000000}"/>
  <workbookProtection workbookAlgorithmName="SHA-512" workbookHashValue="rK0/qzyniLvNNZ/bexlro3RYMMlpN6kZTESylBk3Iz68wyDx8On2Th741nKLt9m90Z2REo1hqYggHuScmPyLRw==" workbookSaltValue="TeIGwrTk3fn4qy3TJwO/Yw==" workbookSpinCount="100000" lockStructure="1"/>
  <bookViews>
    <workbookView xWindow="1860" yWindow="345" windowWidth="16980" windowHeight="156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<sst xmlns="http://schemas.openxmlformats.org/spreadsheetml/2006/main" count="228" uniqueCount="113">
  <si>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</si>
  <si>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</si>
  <si>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</si>
  <si>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</si>
  <si>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</si>
  <si>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</si>
  <si>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</si>
  <si>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</si>
  <si>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</si>
  <si>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</si>
  <si>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</si>
  <si>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</si>
  <si>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</si>
  <si>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</si>
  <si>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</si>
  <si>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</si>
  <si>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</si>
  <si>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</si>
  <si>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</si>
  <si>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</si>
  <si>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</si>
  <si>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</si>
  <si>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</si>
  <si>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</si>
  <si>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</si>
  <si>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</si>
  <si>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</si>
  <si>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</si>
  <si>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</si>
  <si>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</si>
  <si>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</si>
  <si>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</si>
  <si>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</si>
  <si>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</si>
  <si>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</si>
  <si>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</si>
  <si>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</si>
  <si>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</si>
  <si>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</si>
  <si>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</si>
  <si>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</si>
  <si>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</si>
  <si>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</si>
  <si>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</si>
  <si>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</si>
  <si>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</si>
  <si>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</si>
  <si>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</si>
  <si>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</si>
  <si>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</si>
  <si>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</si>
  <si>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</si>
  <si>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</si>
  <si>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</si>
  <si>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</si>
  <si>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</si>
  <si>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</si>
  <si>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</si>
  <si>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</si>
  <si>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</si>
  <si>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</si>
  <si>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</si>
  <si>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</si>
  <si>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</si>
  <si>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</si>
  <si>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</si>
  <si>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</si>
  <si>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</si>
  <si>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</si>
  <si>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</si>
  <si>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</si>
  <si>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</si>
  <si>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</si>
  <si>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</si>
  <si>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</si>
  <si>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</si>
  <si>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</si>
  <si>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</si>
  <si>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</si>
  <si>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</si>
  <si>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</si>
  <si>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</si>
  <si>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</si>
  <si>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</si>
  <si>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</si>
  <si>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</si>
  <si>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</si>
  <si>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</si>
  <si>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</si>
  <si>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</si>
  <si>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</si>
  <si>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</si>
  <si>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</si>
  <si>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河北町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</si>
  <si>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</si>
  <si>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</si>
  <si>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</si>
  <si>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</si>
  <si>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</si>
  <si>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</si>
  <si>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</si>
  <si>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</si>
  <si>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</si>
  <si>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</si>
  <si>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</si>
  <si>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</si>
  <si>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</si>
  <si>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</si>
  <si>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</si>
  <si>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</si>
  <si>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前年度から1.31ポイント上昇し、類似団体平均を上回る水準で推移しています。施設全体の法定耐用年数に対して半分以上が経過し資産全体の老朽化が着実に進展いることを示しています。
②管路経年化率
前年度から2.52ポイント上昇し、類似団体平均を大きく上回る深刻な状況にあります。法定耐用年数を超えた管路が約4割に達しており、有収率が低下し、維持管理コストが増える要因と考えられます。
③管路更新率
　前年度から微減しており、類似団体平均と同水準です。しかし、現在の更新ペースでは全ての管路を更新するのに200年以上を要する計算となり、急増する「経年化管路」のスピードに更新が追いついていない状況です。</t>
    <rPh sb="93" eb="94">
      <t>シメ</t>
    </rPh>
    <rPh sb="189" eb="190">
      <t>フ</t>
    </rPh>
    <rPh sb="192" eb="194">
      <t>ヨウイン</t>
    </rPh>
    <rPh sb="306" eb="308">
      <t>ジョウキョウ</t>
    </rPh>
    <phoneticPr fontId="4"/>
  </si>
  <si>
    <t>　経営面では、人口減少に伴う有収水量の減少が続いており、依然として「料金回収率」が100％を下回る原価割れの状態です。河北町水道事業経営戦略に基づき、効率的な事業運営による経営基盤の強化を推進し、企業債の着実な償還による将来の利息負担軽減と受水費を含む固定費の抑制を徹底します。また、一過性の営業外収益に依存しない安定的な収益構造を構築し、将来の更新需要を見据えた持続可能な料金水準の検討と、健全な経営体制の確立を図ります。
　施設管理面では、管路経年化率が類似団体平均を大きく上回る深刻な状況です。アセットマネジメントに基づく計画的な管路更新と耐震化を最優先課題として進め、資産の長寿命化による投資の平準化を目指します。また、有収率の低下を防ぐため漏水調査の精緻化により無効水量を削減し、供給コストの抑制を図ります。</t>
    <rPh sb="120" eb="121">
      <t>ウ</t>
    </rPh>
    <rPh sb="121" eb="122">
      <t>ミズ</t>
    </rPh>
    <rPh sb="122" eb="123">
      <t>ヒ</t>
    </rPh>
    <rPh sb="124" eb="125">
      <t>フク</t>
    </rPh>
    <rPh sb="126" eb="129">
      <t>コテイヒ</t>
    </rPh>
    <rPh sb="199" eb="201">
      <t>ケイエイ</t>
    </rPh>
    <rPh sb="354" eb="355">
      <t>ハカ</t>
    </rPh>
    <phoneticPr fontId="4"/>
  </si>
  <si>
    <t>「①経常収支比率」は105.03％と類似団体平均を上回る水準ですが、前年度より2.01ポイント低下しました。減価償却費等の抑制で費用負担は軽減したものの、修繕引当金戻入や消火栓修繕負担金、給水収益といった収益全体が大きく減少したため、前年度を下回りました。
「②累積欠損金比率」は欠損金がなく、健全な経営を維持しています。「③流動比率」は工事未払金の減少等により大きく上昇しており、短期的な支払能力に問題はありません。
「④企業債残高対給水収益比率」は、借入抑制で債務残高が年々減少しており、類似団体及び全国平均と比較し、良好な数値です。引き続き、適切な投資規模の維持に努めます。「⑤料金回収率」は、前年度より改善したものの、依然100％を下回る原価割れの状態です。人口減少に伴う有収水量の減少が供給単価を押し上げているものの、受水費など固定費を回収できていない構造的課題が続いています。加えて「⑥給水原価」は需要減少に伴い上昇傾向にありますが、有収率の向上で改善を図ります。「⑦施設利用率」は、類似団体及び全国平均よりも高く、効率的な運用ができていますが、無効水量の増加も懸念されます。「⑧有収率」は漏水箇所の特定が困難な影響もあり低下傾向です。引き続き漏水調査による早期発見・修繕を徹底し、有収率を改善することで、給水原価の抑制と料金回収率の向上に努めます。</t>
    <rPh sb="59" eb="60">
      <t>トウ</t>
    </rPh>
    <rPh sb="64" eb="66">
      <t>ヒヨウ</t>
    </rPh>
    <rPh sb="121" eb="123">
      <t>シタマワ</t>
    </rPh>
    <rPh sb="282" eb="284">
      <t>イジ</t>
    </rPh>
    <rPh sb="300" eb="302">
      <t>ゼンネン</t>
    </rPh>
    <rPh sb="302" eb="303">
      <t>ド</t>
    </rPh>
    <rPh sb="305" eb="307">
      <t>カイゼン</t>
    </rPh>
    <rPh sb="313" eb="315">
      <t>イゼン</t>
    </rPh>
    <rPh sb="369" eb="372">
      <t>コテイヒ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</si>
</sst>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0.11</c:v>
                </c:pt>
                <c:pt idx="1">
                  <c:v>0.28999999999999998</c:v>
                </c:pt>
                <c:pt idx="2">
                  <c:v>0.31</c:v>
                </c:pt>
                <c:pt idx="3">
                  <c:v>0.45</c:v>
                </c:pt>
                <c:pt idx="4">
                  <c:v>0.42</c:v>
                </c:pt>
              </c:numCache>
            </c:numRef>
          </c:val>
          <c:extLst>
            <c:ext xmlns:c16="http://schemas.microsoft.com/office/drawing/2014/chart" uri="{C3380CC4-5D6E-409C-BE32-E72D297353CC}">
              <c16:uniqueId val="{00000000-9C23-490D-A21D-0735803124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C23-490D-A21D-0735803124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73.2</c:v>
                </c:pt>
                <c:pt idx="1">
                  <c:v>70.17</c:v>
                </c:pt>
                <c:pt idx="2">
                  <c:v>68.03</c:v>
                </c:pt>
                <c:pt idx="3">
                  <c:v>69.489999999999995</c:v>
                </c:pt>
                <c:pt idx="4">
                  <c:v>71.319999999999993</c:v>
                </c:pt>
              </c:numCache>
            </c:numRef>
          </c:val>
          <c:extLst>
            <c:ext xmlns:c16="http://schemas.microsoft.com/office/drawing/2014/chart" uri="{C3380CC4-5D6E-409C-BE32-E72D297353CC}">
              <c16:uniqueId val="{00000000-2F9D-4598-991E-C03BDD472C7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F9D-4598-991E-C03BDD472C7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86.56</c:v>
                </c:pt>
                <c:pt idx="1">
                  <c:v>88.08</c:v>
                </c:pt>
                <c:pt idx="2">
                  <c:v>88.72</c:v>
                </c:pt>
                <c:pt idx="3">
                  <c:v>84.27</c:v>
                </c:pt>
                <c:pt idx="4">
                  <c:v>81.05</c:v>
                </c:pt>
              </c:numCache>
            </c:numRef>
          </c:val>
          <c:extLst>
            <c:ext xmlns:c16="http://schemas.microsoft.com/office/drawing/2014/chart" uri="{C3380CC4-5D6E-409C-BE32-E72D297353CC}">
              <c16:uniqueId val="{00000000-628E-45B2-87D0-9298B7A895D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628E-45B2-87D0-9298B7A895D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108.65</c:v>
                </c:pt>
                <c:pt idx="1">
                  <c:v>106.92</c:v>
                </c:pt>
                <c:pt idx="2">
                  <c:v>105.11</c:v>
                </c:pt>
                <c:pt idx="3">
                  <c:v>107.04</c:v>
                </c:pt>
                <c:pt idx="4">
                  <c:v>105.03</c:v>
                </c:pt>
              </c:numCache>
            </c:numRef>
          </c:val>
          <c:extLst>
            <c:ext xmlns:c16="http://schemas.microsoft.com/office/drawing/2014/chart" uri="{C3380CC4-5D6E-409C-BE32-E72D297353CC}">
              <c16:uniqueId val="{00000000-213C-4C58-BBFC-DFB9D8395C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213C-4C58-BBFC-DFB9D8395C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51.99</c:v>
                </c:pt>
                <c:pt idx="1">
                  <c:v>53.51</c:v>
                </c:pt>
                <c:pt idx="2">
                  <c:v>55.28</c:v>
                </c:pt>
                <c:pt idx="3">
                  <c:v>56.16</c:v>
                </c:pt>
                <c:pt idx="4">
                  <c:v>57.47</c:v>
                </c:pt>
              </c:numCache>
            </c:numRef>
          </c:val>
          <c:extLst>
            <c:ext xmlns:c16="http://schemas.microsoft.com/office/drawing/2014/chart" uri="{C3380CC4-5D6E-409C-BE32-E72D297353CC}">
              <c16:uniqueId val="{00000000-603C-4C89-9618-504BB2F370F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603C-4C89-9618-504BB2F370F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19.64</c:v>
                </c:pt>
                <c:pt idx="1">
                  <c:v>27.68</c:v>
                </c:pt>
                <c:pt idx="2">
                  <c:v>32.24</c:v>
                </c:pt>
                <c:pt idx="3">
                  <c:v>37.04</c:v>
                </c:pt>
                <c:pt idx="4">
                  <c:v>39.56</c:v>
                </c:pt>
              </c:numCache>
            </c:numRef>
          </c:val>
          <c:extLst>
            <c:ext xmlns:c16="http://schemas.microsoft.com/office/drawing/2014/chart" uri="{C3380CC4-5D6E-409C-BE32-E72D297353CC}">
              <c16:uniqueId val="{00000000-59D8-4F03-85E1-9CB6910F78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9D8-4F03-85E1-9CB6910F78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76-44DD-B1EE-DAB31087CFD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8676-44DD-B1EE-DAB31087CFD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1128.49</c:v>
                </c:pt>
                <c:pt idx="1">
                  <c:v>920.76</c:v>
                </c:pt>
                <c:pt idx="2">
                  <c:v>1141.6600000000001</c:v>
                </c:pt>
                <c:pt idx="3">
                  <c:v>803.22</c:v>
                </c:pt>
                <c:pt idx="4">
                  <c:v>1242.8800000000001</c:v>
                </c:pt>
              </c:numCache>
            </c:numRef>
          </c:val>
          <c:extLst>
            <c:ext xmlns:c16="http://schemas.microsoft.com/office/drawing/2014/chart" uri="{C3380CC4-5D6E-409C-BE32-E72D297353CC}">
              <c16:uniqueId val="{00000000-329B-4636-8A5D-4C60B86EEE3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329B-4636-8A5D-4C60B86EEE3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143.53</c:v>
                </c:pt>
                <c:pt idx="1">
                  <c:v>132.76</c:v>
                </c:pt>
                <c:pt idx="2">
                  <c:v>121.49</c:v>
                </c:pt>
                <c:pt idx="3">
                  <c:v>109.9</c:v>
                </c:pt>
                <c:pt idx="4">
                  <c:v>96.22</c:v>
                </c:pt>
              </c:numCache>
            </c:numRef>
          </c:val>
          <c:extLst>
            <c:ext xmlns:c16="http://schemas.microsoft.com/office/drawing/2014/chart" uri="{C3380CC4-5D6E-409C-BE32-E72D297353CC}">
              <c16:uniqueId val="{00000000-0CAD-4958-BBDE-AE098FD26F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0CAD-4958-BBDE-AE098FD26F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103.57</c:v>
                </c:pt>
                <c:pt idx="1">
                  <c:v>100.17</c:v>
                </c:pt>
                <c:pt idx="2">
                  <c:v>98.4</c:v>
                </c:pt>
                <c:pt idx="3">
                  <c:v>94.71</c:v>
                </c:pt>
                <c:pt idx="4">
                  <c:v>96.85</c:v>
                </c:pt>
              </c:numCache>
            </c:numRef>
          </c:val>
          <c:extLst>
            <c:ext xmlns:c16="http://schemas.microsoft.com/office/drawing/2014/chart" uri="{C3380CC4-5D6E-409C-BE32-E72D297353CC}">
              <c16:uniqueId val="{00000000-D3D3-425D-BDFE-6D5A634B3CC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3D3-425D-BDFE-6D5A634B3CC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199.89</c:v>
                </c:pt>
                <c:pt idx="1">
                  <c:v>208.02</c:v>
                </c:pt>
                <c:pt idx="2">
                  <c:v>212.47</c:v>
                </c:pt>
                <c:pt idx="3">
                  <c:v>221.63</c:v>
                </c:pt>
                <c:pt idx="4">
                  <c:v>217.67</c:v>
                </c:pt>
              </c:numCache>
            </c:numRef>
          </c:val>
          <c:extLst>
            <c:ext xmlns:c16="http://schemas.microsoft.com/office/drawing/2014/chart" uri="{C3380CC4-5D6E-409C-BE32-E72D297353CC}">
              <c16:uniqueId val="{00000000-9A7D-402F-ACBF-CE9A4D03648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9A7D-402F-ACBF-CE9A4D03648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山形県　河北町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16809</v>
      </c>
      <c r="AM8" s="65"/>
      <c r="AN8" s="65"/>
      <c r="AO8" s="65"/>
      <c r="AP8" s="65"/>
      <c r="AQ8" s="65"/>
      <c r="AR8" s="65"/>
      <c r="AS8" s="65"/>
      <c r="AT8" s="36">
        <f>データ!$S$6</f>
        <v>52.45</v>
      </c>
      <c r="AU8" s="37"/>
      <c r="AV8" s="37"/>
      <c r="AW8" s="37"/>
      <c r="AX8" s="37"/>
      <c r="AY8" s="37"/>
      <c r="AZ8" s="37"/>
      <c r="BA8" s="37"/>
      <c r="BB8" s="54">
        <f>データ!$T$6</f>
        <v>320.48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88.74</v>
      </c>
      <c r="J10" s="37"/>
      <c r="K10" s="37"/>
      <c r="L10" s="37"/>
      <c r="M10" s="37"/>
      <c r="N10" s="37"/>
      <c r="O10" s="64"/>
      <c r="P10" s="54">
        <f>データ!$P$6</f>
        <v>99.8</v>
      </c>
      <c r="Q10" s="54"/>
      <c r="R10" s="54"/>
      <c r="S10" s="54"/>
      <c r="T10" s="54"/>
      <c r="U10" s="54"/>
      <c r="V10" s="54"/>
      <c r="W10" s="65">
        <f>データ!$Q$6</f>
        <v>3784</v>
      </c>
      <c r="X10" s="65"/>
      <c r="Y10" s="65"/>
      <c r="Z10" s="65"/>
      <c r="AA10" s="65"/>
      <c r="AB10" s="65"/>
      <c r="AC10" s="65"/>
      <c r="AD10" s="2"/>
      <c r="AE10" s="2"/>
      <c r="AF10" s="2"/>
      <c r="AG10" s="2"/>
      <c r="AH10" s="2"/>
      <c r="AI10" s="2"/>
      <c r="AJ10" s="2"/>
      <c r="AK10" s="2"/>
      <c r="AL10" s="65">
        <f>データ!$U$6</f>
        <v>16662</v>
      </c>
      <c r="AM10" s="65"/>
      <c r="AN10" s="65"/>
      <c r="AO10" s="65"/>
      <c r="AP10" s="65"/>
      <c r="AQ10" s="65"/>
      <c r="AR10" s="65"/>
      <c r="AS10" s="65"/>
      <c r="AT10" s="36">
        <f>データ!$V$6</f>
        <v>52.45</v>
      </c>
      <c r="AU10" s="37"/>
      <c r="AV10" s="37"/>
      <c r="AW10" s="37"/>
      <c r="AX10" s="37"/>
      <c r="AY10" s="37"/>
      <c r="AZ10" s="37"/>
      <c r="BA10" s="37"/>
      <c r="BB10" s="54">
        <f>データ!$W$6</f>
        <v>317.67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BgKUwdnroKzlde6Y4CUHHQEoKfQOXG3rPLn3hOgaApaloDjzygJ7XrtMUS7UfAVUIhG/dJuynP60xYW86ZLPg==" saltValue="wUwahxoK1+C2fBrQ3DqrD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63215</v>
      </c>
      <c r="D6" s="20">
        <f t="shared" si="3"/>
        <v>46</v>
      </c>
      <c r="E6" s="20">
        <f t="shared" si="3"/>
        <v>1</v>
      </c>
      <c r="F6" s="20">
        <f t="shared" si="3"/>
        <v>0</v>
      </c>
      <c r="G6" s="20">
        <f t="shared" si="3"/>
        <v>1</v>
      </c>
      <c r="H6" s="20" t="str">
        <f t="shared" si="3"/>
        <v>山形県　河北町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88.74</v>
      </c>
      <c r="P6" s="21">
        <f t="shared" si="3"/>
        <v>99.8</v>
      </c>
      <c r="Q6" s="21">
        <f t="shared" si="3"/>
        <v>3784</v>
      </c>
      <c r="R6" s="21">
        <f t="shared" si="3"/>
        <v>16809</v>
      </c>
      <c r="S6" s="21">
        <f t="shared" si="3"/>
        <v>52.45</v>
      </c>
      <c r="T6" s="21">
        <f t="shared" si="3"/>
        <v>320.48</v>
      </c>
      <c r="U6" s="21">
        <f t="shared" si="3"/>
        <v>16662</v>
      </c>
      <c r="V6" s="21">
        <f t="shared" si="3"/>
        <v>52.45</v>
      </c>
      <c r="W6" s="21">
        <f t="shared" si="3"/>
        <v>317.67</v>
      </c>
      <c r="X6" s="22">
        <f>IF(X7="",NA(),X7)</f>
        <v>108.65</v>
      </c>
      <c r="Y6" s="22">
        <f t="shared" ref="Y6:AG6" si="4">IF(Y7="",NA(),Y7)</f>
        <v>106.92</v>
      </c>
      <c r="Z6" s="22">
        <f t="shared" si="4"/>
        <v>105.11</v>
      </c>
      <c r="AA6" s="22">
        <f t="shared" si="4"/>
        <v>107.04</v>
      </c>
      <c r="AB6" s="22">
        <f t="shared" si="4"/>
        <v>105.03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1128.49</v>
      </c>
      <c r="AU6" s="22">
        <f t="shared" ref="AU6:BC6" si="6">IF(AU7="",NA(),AU7)</f>
        <v>920.76</v>
      </c>
      <c r="AV6" s="22">
        <f t="shared" si="6"/>
        <v>1141.6600000000001</v>
      </c>
      <c r="AW6" s="22">
        <f t="shared" si="6"/>
        <v>803.22</v>
      </c>
      <c r="AX6" s="22">
        <f t="shared" si="6"/>
        <v>1242.8800000000001</v>
      </c>
      <c r="AY6" s="22">
        <f t="shared" si="6"/>
        <v>367.55</v>
      </c>
      <c r="AZ6" s="22">
        <f t="shared" si="6"/>
        <v>378.56</v>
      </c>
      <c r="BA6" s="22">
        <f t="shared" si="6"/>
        <v>364.46</v>
      </c>
      <c r="BB6" s="22">
        <f t="shared" si="6"/>
        <v>338.89</v>
      </c>
      <c r="BC6" s="22">
        <f t="shared" si="6"/>
        <v>352.34</v>
      </c>
      <c r="BD6" s="21" t="str">
        <f>IF(BD7="","",IF(BD7="-","【-】","【"&amp;SUBSTITUTE(TEXT(BD7,"#,##0.00"),"-","△")&amp;"】"))</f>
        <v>【239.69】</v>
      </c>
      <c r="BE6" s="22">
        <f>IF(BE7="",NA(),BE7)</f>
        <v>143.53</v>
      </c>
      <c r="BF6" s="22">
        <f t="shared" ref="BF6:BN6" si="7">IF(BF7="",NA(),BF7)</f>
        <v>132.76</v>
      </c>
      <c r="BG6" s="22">
        <f t="shared" si="7"/>
        <v>121.49</v>
      </c>
      <c r="BH6" s="22">
        <f t="shared" si="7"/>
        <v>109.9</v>
      </c>
      <c r="BI6" s="22">
        <f t="shared" si="7"/>
        <v>96.22</v>
      </c>
      <c r="BJ6" s="22">
        <f t="shared" si="7"/>
        <v>418.68</v>
      </c>
      <c r="BK6" s="22">
        <f t="shared" si="7"/>
        <v>395.68</v>
      </c>
      <c r="BL6" s="22">
        <f t="shared" si="7"/>
        <v>403.72</v>
      </c>
      <c r="BM6" s="22">
        <f t="shared" si="7"/>
        <v>400.21</v>
      </c>
      <c r="BN6" s="22">
        <f t="shared" si="7"/>
        <v>391.13</v>
      </c>
      <c r="BO6" s="21" t="str">
        <f>IF(BO7="","",IF(BO7="-","【-】","【"&amp;SUBSTITUTE(TEXT(BO7,"#,##0.00"),"-","△")&amp;"】"))</f>
        <v>【264.86】</v>
      </c>
      <c r="BP6" s="22">
        <f>IF(BP7="",NA(),BP7)</f>
        <v>103.57</v>
      </c>
      <c r="BQ6" s="22">
        <f t="shared" ref="BQ6:BY6" si="8">IF(BQ7="",NA(),BQ7)</f>
        <v>100.17</v>
      </c>
      <c r="BR6" s="22">
        <f t="shared" si="8"/>
        <v>98.4</v>
      </c>
      <c r="BS6" s="22">
        <f t="shared" si="8"/>
        <v>94.71</v>
      </c>
      <c r="BT6" s="22">
        <f t="shared" si="8"/>
        <v>96.85</v>
      </c>
      <c r="BU6" s="22">
        <f t="shared" si="8"/>
        <v>94.78</v>
      </c>
      <c r="BV6" s="22">
        <f t="shared" si="8"/>
        <v>97.59</v>
      </c>
      <c r="BW6" s="22">
        <f t="shared" si="8"/>
        <v>92.17</v>
      </c>
      <c r="BX6" s="22">
        <f t="shared" si="8"/>
        <v>92.83</v>
      </c>
      <c r="BY6" s="22">
        <f t="shared" si="8"/>
        <v>92.16</v>
      </c>
      <c r="BZ6" s="21" t="str">
        <f>IF(BZ7="","",IF(BZ7="-","【-】","【"&amp;SUBSTITUTE(TEXT(BZ7,"#,##0.00"),"-","△")&amp;"】"))</f>
        <v>【97.59】</v>
      </c>
      <c r="CA6" s="22">
        <f>IF(CA7="",NA(),CA7)</f>
        <v>199.89</v>
      </c>
      <c r="CB6" s="22">
        <f t="shared" ref="CB6:CJ6" si="9">IF(CB7="",NA(),CB7)</f>
        <v>208.02</v>
      </c>
      <c r="CC6" s="22">
        <f t="shared" si="9"/>
        <v>212.47</v>
      </c>
      <c r="CD6" s="22">
        <f t="shared" si="9"/>
        <v>221.63</v>
      </c>
      <c r="CE6" s="22">
        <f t="shared" si="9"/>
        <v>217.67</v>
      </c>
      <c r="CF6" s="22">
        <f t="shared" si="9"/>
        <v>181.3</v>
      </c>
      <c r="CG6" s="22">
        <f t="shared" si="9"/>
        <v>181.71</v>
      </c>
      <c r="CH6" s="22">
        <f t="shared" si="9"/>
        <v>188.51</v>
      </c>
      <c r="CI6" s="22">
        <f t="shared" si="9"/>
        <v>189.43</v>
      </c>
      <c r="CJ6" s="22">
        <f t="shared" si="9"/>
        <v>196.75</v>
      </c>
      <c r="CK6" s="21" t="str">
        <f>IF(CK7="","",IF(CK7="-","【-】","【"&amp;SUBSTITUTE(TEXT(CK7,"#,##0.00"),"-","△")&amp;"】"))</f>
        <v>【181.66】</v>
      </c>
      <c r="CL6" s="22">
        <f>IF(CL7="",NA(),CL7)</f>
        <v>73.2</v>
      </c>
      <c r="CM6" s="22">
        <f t="shared" ref="CM6:CU6" si="10">IF(CM7="",NA(),CM7)</f>
        <v>70.17</v>
      </c>
      <c r="CN6" s="22">
        <f t="shared" si="10"/>
        <v>68.03</v>
      </c>
      <c r="CO6" s="22">
        <f t="shared" si="10"/>
        <v>69.489999999999995</v>
      </c>
      <c r="CP6" s="22">
        <f t="shared" si="10"/>
        <v>71.319999999999993</v>
      </c>
      <c r="CQ6" s="22">
        <f t="shared" si="10"/>
        <v>55.89</v>
      </c>
      <c r="CR6" s="22">
        <f t="shared" si="10"/>
        <v>55.72</v>
      </c>
      <c r="CS6" s="22">
        <f t="shared" si="10"/>
        <v>55.31</v>
      </c>
      <c r="CT6" s="22">
        <f t="shared" si="10"/>
        <v>55.14</v>
      </c>
      <c r="CU6" s="22">
        <f t="shared" si="10"/>
        <v>54.99</v>
      </c>
      <c r="CV6" s="21" t="str">
        <f>IF(CV7="","",IF(CV7="-","【-】","【"&amp;SUBSTITUTE(TEXT(CV7,"#,##0.00"),"-","△")&amp;"】"))</f>
        <v>【60.21】</v>
      </c>
      <c r="CW6" s="22">
        <f>IF(CW7="",NA(),CW7)</f>
        <v>86.56</v>
      </c>
      <c r="CX6" s="22">
        <f t="shared" ref="CX6:DF6" si="11">IF(CX7="",NA(),CX7)</f>
        <v>88.08</v>
      </c>
      <c r="CY6" s="22">
        <f t="shared" si="11"/>
        <v>88.72</v>
      </c>
      <c r="CZ6" s="22">
        <f t="shared" si="11"/>
        <v>84.27</v>
      </c>
      <c r="DA6" s="22">
        <f t="shared" si="11"/>
        <v>81.05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51.99</v>
      </c>
      <c r="DI6" s="22">
        <f t="shared" ref="DI6:DQ6" si="12">IF(DI7="",NA(),DI7)</f>
        <v>53.51</v>
      </c>
      <c r="DJ6" s="22">
        <f t="shared" si="12"/>
        <v>55.28</v>
      </c>
      <c r="DK6" s="22">
        <f t="shared" si="12"/>
        <v>56.16</v>
      </c>
      <c r="DL6" s="22">
        <f t="shared" si="12"/>
        <v>57.47</v>
      </c>
      <c r="DM6" s="22">
        <f t="shared" si="12"/>
        <v>50.63</v>
      </c>
      <c r="DN6" s="22">
        <f t="shared" si="12"/>
        <v>51.29</v>
      </c>
      <c r="DO6" s="22">
        <f t="shared" si="12"/>
        <v>52.2</v>
      </c>
      <c r="DP6" s="22">
        <f t="shared" si="12"/>
        <v>52.7</v>
      </c>
      <c r="DQ6" s="22">
        <f t="shared" si="12"/>
        <v>53.48</v>
      </c>
      <c r="DR6" s="21" t="str">
        <f>IF(DR7="","",IF(DR7="-","【-】","【"&amp;SUBSTITUTE(TEXT(DR7,"#,##0.00"),"-","△")&amp;"】"))</f>
        <v>【52.41】</v>
      </c>
      <c r="DS6" s="22">
        <f>IF(DS7="",NA(),DS7)</f>
        <v>19.64</v>
      </c>
      <c r="DT6" s="22">
        <f t="shared" ref="DT6:EB6" si="13">IF(DT7="",NA(),DT7)</f>
        <v>27.68</v>
      </c>
      <c r="DU6" s="22">
        <f t="shared" si="13"/>
        <v>32.24</v>
      </c>
      <c r="DV6" s="22">
        <f t="shared" si="13"/>
        <v>37.04</v>
      </c>
      <c r="DW6" s="22">
        <f t="shared" si="13"/>
        <v>39.56</v>
      </c>
      <c r="DX6" s="22">
        <f t="shared" si="13"/>
        <v>18.28</v>
      </c>
      <c r="DY6" s="22">
        <f t="shared" si="13"/>
        <v>19.61</v>
      </c>
      <c r="DZ6" s="22">
        <f t="shared" si="13"/>
        <v>20.73</v>
      </c>
      <c r="EA6" s="22">
        <f t="shared" si="13"/>
        <v>22.86</v>
      </c>
      <c r="EB6" s="22">
        <f t="shared" si="13"/>
        <v>24.31</v>
      </c>
      <c r="EC6" s="21" t="str">
        <f>IF(EC7="","",IF(EC7="-","【-】","【"&amp;SUBSTITUTE(TEXT(EC7,"#,##0.00"),"-","△")&amp;"】"))</f>
        <v>【26.78】</v>
      </c>
      <c r="ED6" s="22">
        <f>IF(ED7="",NA(),ED7)</f>
        <v>0.11</v>
      </c>
      <c r="EE6" s="22">
        <f t="shared" ref="EE6:EM6" si="14">IF(EE7="",NA(),EE7)</f>
        <v>0.28999999999999998</v>
      </c>
      <c r="EF6" s="22">
        <f t="shared" si="14"/>
        <v>0.31</v>
      </c>
      <c r="EG6" s="22">
        <f t="shared" si="14"/>
        <v>0.45</v>
      </c>
      <c r="EH6" s="22">
        <f t="shared" si="14"/>
        <v>0.42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63215</v>
      </c>
      <c r="D7" s="24">
        <v>46</v>
      </c>
      <c r="E7" s="24">
        <v>1</v>
      </c>
      <c r="F7" s="24">
        <v>0</v>
      </c>
      <c r="G7" s="24">
        <v>1</v>
      </c>
      <c r="H7" s="24" t="s">
        <v>93</v>
      </c>
      <c r="I7" s="24" t="s">
        <v>94</v>
      </c>
      <c r="J7" s="24" t="s">
        <v>95</v>
      </c>
      <c r="K7" s="24" t="s">
        <v>96</v>
      </c>
      <c r="L7" s="24" t="s">
        <v>97</v>
      </c>
      <c r="M7" s="24" t="s">
        <v>98</v>
      </c>
      <c r="N7" s="25" t="s">
        <v>99</v>
      </c>
      <c r="O7" s="25">
        <v>88.74</v>
      </c>
      <c r="P7" s="25">
        <v>99.8</v>
      </c>
      <c r="Q7" s="25">
        <v>3784</v>
      </c>
      <c r="R7" s="25">
        <v>16809</v>
      </c>
      <c r="S7" s="25">
        <v>52.45</v>
      </c>
      <c r="T7" s="25">
        <v>320.48</v>
      </c>
      <c r="U7" s="25">
        <v>16662</v>
      </c>
      <c r="V7" s="25">
        <v>52.45</v>
      </c>
      <c r="W7" s="25">
        <v>317.67</v>
      </c>
      <c r="X7" s="25">
        <v>108.65</v>
      </c>
      <c r="Y7" s="25">
        <v>106.92</v>
      </c>
      <c r="Z7" s="25">
        <v>105.11</v>
      </c>
      <c r="AA7" s="25">
        <v>107.04</v>
      </c>
      <c r="AB7" s="25">
        <v>105.03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1128.49</v>
      </c>
      <c r="AU7" s="25">
        <v>920.76</v>
      </c>
      <c r="AV7" s="25">
        <v>1141.6600000000001</v>
      </c>
      <c r="AW7" s="25">
        <v>803.22</v>
      </c>
      <c r="AX7" s="25">
        <v>1242.8800000000001</v>
      </c>
      <c r="AY7" s="25">
        <v>367.55</v>
      </c>
      <c r="AZ7" s="25">
        <v>378.56</v>
      </c>
      <c r="BA7" s="25">
        <v>364.46</v>
      </c>
      <c r="BB7" s="25">
        <v>338.89</v>
      </c>
      <c r="BC7" s="25">
        <v>352.34</v>
      </c>
      <c r="BD7" s="25">
        <v>239.69</v>
      </c>
      <c r="BE7" s="25">
        <v>143.53</v>
      </c>
      <c r="BF7" s="25">
        <v>132.76</v>
      </c>
      <c r="BG7" s="25">
        <v>121.49</v>
      </c>
      <c r="BH7" s="25">
        <v>109.9</v>
      </c>
      <c r="BI7" s="25">
        <v>96.22</v>
      </c>
      <c r="BJ7" s="25">
        <v>418.68</v>
      </c>
      <c r="BK7" s="25">
        <v>395.68</v>
      </c>
      <c r="BL7" s="25">
        <v>403.72</v>
      </c>
      <c r="BM7" s="25">
        <v>400.21</v>
      </c>
      <c r="BN7" s="25">
        <v>391.13</v>
      </c>
      <c r="BO7" s="25">
        <v>264.86</v>
      </c>
      <c r="BP7" s="25">
        <v>103.57</v>
      </c>
      <c r="BQ7" s="25">
        <v>100.17</v>
      </c>
      <c r="BR7" s="25">
        <v>98.4</v>
      </c>
      <c r="BS7" s="25">
        <v>94.71</v>
      </c>
      <c r="BT7" s="25">
        <v>96.85</v>
      </c>
      <c r="BU7" s="25">
        <v>94.78</v>
      </c>
      <c r="BV7" s="25">
        <v>97.59</v>
      </c>
      <c r="BW7" s="25">
        <v>92.17</v>
      </c>
      <c r="BX7" s="25">
        <v>92.83</v>
      </c>
      <c r="BY7" s="25">
        <v>92.16</v>
      </c>
      <c r="BZ7" s="25">
        <v>97.59</v>
      </c>
      <c r="CA7" s="25">
        <v>199.89</v>
      </c>
      <c r="CB7" s="25">
        <v>208.02</v>
      </c>
      <c r="CC7" s="25">
        <v>212.47</v>
      </c>
      <c r="CD7" s="25">
        <v>221.63</v>
      </c>
      <c r="CE7" s="25">
        <v>217.67</v>
      </c>
      <c r="CF7" s="25">
        <v>181.3</v>
      </c>
      <c r="CG7" s="25">
        <v>181.71</v>
      </c>
      <c r="CH7" s="25">
        <v>188.51</v>
      </c>
      <c r="CI7" s="25">
        <v>189.43</v>
      </c>
      <c r="CJ7" s="25">
        <v>196.75</v>
      </c>
      <c r="CK7" s="25">
        <v>181.66</v>
      </c>
      <c r="CL7" s="25">
        <v>73.2</v>
      </c>
      <c r="CM7" s="25">
        <v>70.17</v>
      </c>
      <c r="CN7" s="25">
        <v>68.03</v>
      </c>
      <c r="CO7" s="25">
        <v>69.489999999999995</v>
      </c>
      <c r="CP7" s="25">
        <v>71.319999999999993</v>
      </c>
      <c r="CQ7" s="25">
        <v>55.89</v>
      </c>
      <c r="CR7" s="25">
        <v>55.72</v>
      </c>
      <c r="CS7" s="25">
        <v>55.31</v>
      </c>
      <c r="CT7" s="25">
        <v>55.14</v>
      </c>
      <c r="CU7" s="25">
        <v>54.99</v>
      </c>
      <c r="CV7" s="25">
        <v>60.21</v>
      </c>
      <c r="CW7" s="25">
        <v>86.56</v>
      </c>
      <c r="CX7" s="25">
        <v>88.08</v>
      </c>
      <c r="CY7" s="25">
        <v>88.72</v>
      </c>
      <c r="CZ7" s="25">
        <v>84.27</v>
      </c>
      <c r="DA7" s="25">
        <v>81.05</v>
      </c>
      <c r="DB7" s="25">
        <v>81.27</v>
      </c>
      <c r="DC7" s="25">
        <v>81.260000000000005</v>
      </c>
      <c r="DD7" s="25">
        <v>80.36</v>
      </c>
      <c r="DE7" s="25">
        <v>80.13</v>
      </c>
      <c r="DF7" s="25">
        <v>79.34</v>
      </c>
      <c r="DG7" s="25">
        <v>89.21</v>
      </c>
      <c r="DH7" s="25">
        <v>51.99</v>
      </c>
      <c r="DI7" s="25">
        <v>53.51</v>
      </c>
      <c r="DJ7" s="25">
        <v>55.28</v>
      </c>
      <c r="DK7" s="25">
        <v>56.16</v>
      </c>
      <c r="DL7" s="25">
        <v>57.47</v>
      </c>
      <c r="DM7" s="25">
        <v>50.63</v>
      </c>
      <c r="DN7" s="25">
        <v>51.29</v>
      </c>
      <c r="DO7" s="25">
        <v>52.2</v>
      </c>
      <c r="DP7" s="25">
        <v>52.7</v>
      </c>
      <c r="DQ7" s="25">
        <v>53.48</v>
      </c>
      <c r="DR7" s="25">
        <v>52.41</v>
      </c>
      <c r="DS7" s="25">
        <v>19.64</v>
      </c>
      <c r="DT7" s="25">
        <v>27.68</v>
      </c>
      <c r="DU7" s="25">
        <v>32.24</v>
      </c>
      <c r="DV7" s="25">
        <v>37.04</v>
      </c>
      <c r="DW7" s="25">
        <v>39.56</v>
      </c>
      <c r="DX7" s="25">
        <v>18.28</v>
      </c>
      <c r="DY7" s="25">
        <v>19.61</v>
      </c>
      <c r="DZ7" s="25">
        <v>20.73</v>
      </c>
      <c r="EA7" s="25">
        <v>22.86</v>
      </c>
      <c r="EB7" s="25">
        <v>24.31</v>
      </c>
      <c r="EC7" s="25">
        <v>26.78</v>
      </c>
      <c r="ED7" s="25">
        <v>0.11</v>
      </c>
      <c r="EE7" s="25">
        <v>0.28999999999999998</v>
      </c>
      <c r="EF7" s="25">
        <v>0.31</v>
      </c>
      <c r="EG7" s="25">
        <v>0.45</v>
      </c>
      <c r="EH7" s="25">
        <v>0.42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松田　智行</cp:lastModifiedBy>
  <cp:lastPrinted>2026-02-13T04:36:48Z</cp:lastPrinted>
  <dcterms:created xsi:type="dcterms:W3CDTF">2025-12-12T09:12:01Z</dcterms:created>
  <dcterms:modified xsi:type="dcterms:W3CDTF">2026-02-13T04:48:28Z</dcterms:modified>
  <cp:category/>
</cp:coreProperties>
</file>