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nanyo-ad.ad.nanyo\Public\03課別フォルダ\13上下水道課\02経営係\R07年度\01管理01庶務05その他\R8.2.4公営企業に係る経営比較分析表（令和６年度決算）の分析等について\"/>
    </mc:Choice>
  </mc:AlternateContent>
  <xr:revisionPtr revIDLastSave="0" documentId="13_ncr:1_{D7D855D3-EC76-40D9-AD4D-74C0A2E74F33}" xr6:coauthVersionLast="45" xr6:coauthVersionMax="45" xr10:uidLastSave="{00000000-0000-0000-0000-000000000000}"/>
  <workbookProtection workbookAlgorithmName="SHA-512" workbookHashValue="hoCdeW3S6NVesHq8KFMFc0kw7FHmL3+Tk73APuPNg7I/2X1tPB1IZFU8f6RfRV6omD20Kwa/c7Wv8fOk73RToA==" workbookSaltValue="qgG14H1qpN+CQSeb8bN0g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T10" i="4"/>
  <c r="AL10" i="4"/>
  <c r="W10" i="4"/>
  <c r="I10" i="4"/>
  <c r="B10" i="4"/>
  <c r="BB8" i="4"/>
  <c r="AT8" i="4"/>
  <c r="AL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<sst xmlns="http://schemas.openxmlformats.org/spreadsheetml/2006/main" count="228" uniqueCount="113">
  <si>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</si>
  <si>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</si>
  <si>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</si>
  <si>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</si>
  <si>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</si>
  <si>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</si>
  <si>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</si>
  <si>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</si>
  <si>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</si>
  <si>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</si>
  <si>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</si>
  <si>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</si>
  <si>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</si>
  <si>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</si>
  <si>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</si>
  <si>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</si>
  <si>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</si>
  <si>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</si>
  <si>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</si>
  <si>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</si>
  <si>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</si>
  <si>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</si>
  <si>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</si>
  <si>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</si>
  <si>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</si>
  <si>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</si>
  <si>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</si>
  <si>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</si>
  <si>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</si>
  <si>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</si>
  <si>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</si>
  <si>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</si>
  <si>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</si>
  <si>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</si>
  <si>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</si>
  <si>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</si>
  <si>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</si>
  <si>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</si>
  <si>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</si>
  <si>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</si>
  <si>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</si>
  <si>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</si>
  <si>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</si>
  <si>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</si>
  <si>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</si>
  <si>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</si>
  <si>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</si>
  <si>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</si>
  <si>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</si>
  <si>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</si>
  <si>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</si>
  <si>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</si>
  <si>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</si>
  <si>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</si>
  <si>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</si>
  <si>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</si>
  <si>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</si>
  <si>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</si>
  <si>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</si>
  <si>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</si>
  <si>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</si>
  <si>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</si>
  <si>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</si>
  <si>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</si>
  <si>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</si>
  <si>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</si>
  <si>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</si>
  <si>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</si>
  <si>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</si>
  <si>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</si>
  <si>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</si>
  <si>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</si>
  <si>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</si>
  <si>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</si>
  <si>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</si>
  <si>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</si>
  <si>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</si>
  <si>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</si>
  <si>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</si>
  <si>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</si>
  <si>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</si>
  <si>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</si>
  <si>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</si>
  <si>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</si>
  <si>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</si>
  <si>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</si>
  <si>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</si>
  <si>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</si>
  <si>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</si>
  <si>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</si>
  <si>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</si>
  <si>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</si>
  <si>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</si>
  <si>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南陽市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</si>
  <si>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</si>
  <si>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</si>
  <si>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</si>
  <si>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</si>
  <si>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</si>
  <si>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</si>
  <si>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</si>
  <si>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</si>
  <si>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</si>
  <si>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</si>
  <si>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</si>
  <si>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</si>
  <si>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</si>
  <si>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</si>
  <si>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</si>
  <si>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</si>
  <si>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①経常収支比率に示す通り収益が費用を上回っており、類似団体の平均値より高くなっております。　　②累積欠損金も生じていないため、経営状況はおおむね良好であると言えます。
③流動比率は類似団体の平均値を上回り、短期的な支払い能力に余裕があります。
④企業債残高対給水収益化比率は借り入れ抑制により類似団体と比較して低く抑えられていますが、今後、耐震化工事に伴う多額の費用と新規借入により上昇が見込まれます。　　　　　　　　　　　　　　　　　　　　　
⑤料金回収率は、収益や有収水量が減少しているものの、経常経費の節減により上昇しています。
⑥給水原価が類似団体の平均を上回る要因としては、自己水源による給水区域が限られ、大部分を県の広域水道から受水していることが挙げられます。加えて、住宅密集地と集落が分散している地理的特性により、配水にかかるコストが高くなっていることも影響しています。
⑦施設利用率は上昇しましたが、全体的には人口減少や水需要の縮小に伴い、低下していく見込みです。
⑧有収率向上を図るため、漏水調査を通年実施しており、漏水箇所の特定と解消に努めております。</t>
    <rPh sb="254" eb="256">
      <t>セツゲン</t>
    </rPh>
    <phoneticPr fontId="4"/>
  </si>
  <si>
    <t xml:space="preserve"> 昭和42年の市制施行以後、水需要の急増を受け、市内全域を結ぶ水道網の整備を行ってきました。市制施行以前に整備されていた管路は概ね更新を完了していますが、市制施行以後に重点的に整備された、集落間を繋ぐ管路や、宅地造成に伴い整備された管路などについて、順次更新を図る必要があります。
　管路更新率は類似団体平均を上回る水準を維持しており、管路更新計画、耐震化計画に基づき、更新費用の平準化を図りながら計画的に更新を進めています。</t>
    <phoneticPr fontId="4"/>
  </si>
  <si>
    <t xml:space="preserve"> 水道事業経営は、現在のところ良好な状況を維持しておりますが、人口減少や節水機器の普及により水需要が減少し、収益の低下が見込まれます。住民生活と産業活動に不可欠なライフラインである水道水の安定供給を未来の世代に持続的に継承するため、向こう20年間の経営指針となる『経営戦略』を策定し、5年ごとに将来予測値を改め最新の経営状況を反映した改訂を進めています。今後も経営効率化と健全経営の確保に一層まい進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</si>
</sst>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0.79</c:v>
                </c:pt>
                <c:pt idx="1">
                  <c:v>0.61</c:v>
                </c:pt>
                <c:pt idx="2">
                  <c:v>0.64</c:v>
                </c:pt>
                <c:pt idx="3">
                  <c:v>0.49</c:v>
                </c:pt>
                <c:pt idx="4">
                  <c:v>0.53</c:v>
                </c:pt>
              </c:numCache>
            </c:numRef>
          </c:val>
          <c:extLst>
            <c:ext xmlns:c16="http://schemas.microsoft.com/office/drawing/2014/chart" uri="{C3380CC4-5D6E-409C-BE32-E72D297353CC}">
              <c16:uniqueId val="{00000000-F83A-4945-A44E-5612A22234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83A-4945-A44E-5612A22234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63.56</c:v>
                </c:pt>
                <c:pt idx="1">
                  <c:v>62.62</c:v>
                </c:pt>
                <c:pt idx="2">
                  <c:v>62.43</c:v>
                </c:pt>
                <c:pt idx="3">
                  <c:v>63.04</c:v>
                </c:pt>
                <c:pt idx="4">
                  <c:v>64.12</c:v>
                </c:pt>
              </c:numCache>
            </c:numRef>
          </c:val>
          <c:extLst>
            <c:ext xmlns:c16="http://schemas.microsoft.com/office/drawing/2014/chart" uri="{C3380CC4-5D6E-409C-BE32-E72D297353CC}">
              <c16:uniqueId val="{00000000-BC96-4E13-866F-F85032187B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C96-4E13-866F-F85032187B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c:v>
                </c:pt>
                <c:pt idx="1">
                  <c:v>84.23</c:v>
                </c:pt>
                <c:pt idx="2">
                  <c:v>80.239999999999995</c:v>
                </c:pt>
                <c:pt idx="3">
                  <c:v>79.709999999999994</c:v>
                </c:pt>
                <c:pt idx="4">
                  <c:v>79.64</c:v>
                </c:pt>
              </c:numCache>
            </c:numRef>
          </c:val>
          <c:extLst>
            <c:ext xmlns:c16="http://schemas.microsoft.com/office/drawing/2014/chart" uri="{C3380CC4-5D6E-409C-BE32-E72D297353CC}">
              <c16:uniqueId val="{00000000-5275-4164-8E43-AE1A9D36B4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5275-4164-8E43-AE1A9D36B4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116.99</c:v>
                </c:pt>
                <c:pt idx="1">
                  <c:v>114.96</c:v>
                </c:pt>
                <c:pt idx="2">
                  <c:v>113.43</c:v>
                </c:pt>
                <c:pt idx="3">
                  <c:v>113.28</c:v>
                </c:pt>
                <c:pt idx="4">
                  <c:v>118.3</c:v>
                </c:pt>
              </c:numCache>
            </c:numRef>
          </c:val>
          <c:extLst>
            <c:ext xmlns:c16="http://schemas.microsoft.com/office/drawing/2014/chart" uri="{C3380CC4-5D6E-409C-BE32-E72D297353CC}">
              <c16:uniqueId val="{00000000-09FE-4165-ABD2-B710921CE8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9FE-4165-ABD2-B710921CE8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55.2</c:v>
                </c:pt>
                <c:pt idx="1">
                  <c:v>55.71</c:v>
                </c:pt>
                <c:pt idx="2">
                  <c:v>56.39</c:v>
                </c:pt>
                <c:pt idx="3">
                  <c:v>56.02</c:v>
                </c:pt>
                <c:pt idx="4">
                  <c:v>56.52</c:v>
                </c:pt>
              </c:numCache>
            </c:numRef>
          </c:val>
          <c:extLst>
            <c:ext xmlns:c16="http://schemas.microsoft.com/office/drawing/2014/chart" uri="{C3380CC4-5D6E-409C-BE32-E72D297353CC}">
              <c16:uniqueId val="{00000000-5159-4FE9-B8E6-9F1034FE4A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5159-4FE9-B8E6-9F1034FE4A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24.33</c:v>
                </c:pt>
                <c:pt idx="1">
                  <c:v>25.71</c:v>
                </c:pt>
                <c:pt idx="2">
                  <c:v>26.76</c:v>
                </c:pt>
                <c:pt idx="3">
                  <c:v>27.99</c:v>
                </c:pt>
                <c:pt idx="4">
                  <c:v>27.83</c:v>
                </c:pt>
              </c:numCache>
            </c:numRef>
          </c:val>
          <c:extLst>
            <c:ext xmlns:c16="http://schemas.microsoft.com/office/drawing/2014/chart" uri="{C3380CC4-5D6E-409C-BE32-E72D297353CC}">
              <c16:uniqueId val="{00000000-B498-40E3-95B2-D717F828AE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498-40E3-95B2-D717F828AE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64-4A84-8E35-DB6BB15C8F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364-4A84-8E35-DB6BB15C8F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502.49</c:v>
                </c:pt>
                <c:pt idx="1">
                  <c:v>499.37</c:v>
                </c:pt>
                <c:pt idx="2">
                  <c:v>509.78</c:v>
                </c:pt>
                <c:pt idx="3">
                  <c:v>500</c:v>
                </c:pt>
                <c:pt idx="4">
                  <c:v>500.14</c:v>
                </c:pt>
              </c:numCache>
            </c:numRef>
          </c:val>
          <c:extLst>
            <c:ext xmlns:c16="http://schemas.microsoft.com/office/drawing/2014/chart" uri="{C3380CC4-5D6E-409C-BE32-E72D297353CC}">
              <c16:uniqueId val="{00000000-560D-48E9-A278-891A348FB7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60D-48E9-A278-891A348FB7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169.28</c:v>
                </c:pt>
                <c:pt idx="1">
                  <c:v>160.18</c:v>
                </c:pt>
                <c:pt idx="2">
                  <c:v>151.41999999999999</c:v>
                </c:pt>
                <c:pt idx="3">
                  <c:v>138.11000000000001</c:v>
                </c:pt>
                <c:pt idx="4">
                  <c:v>125.63</c:v>
                </c:pt>
              </c:numCache>
            </c:numRef>
          </c:val>
          <c:extLst>
            <c:ext xmlns:c16="http://schemas.microsoft.com/office/drawing/2014/chart" uri="{C3380CC4-5D6E-409C-BE32-E72D297353CC}">
              <c16:uniqueId val="{00000000-12CB-4CD1-9912-183587438E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2CB-4CD1-9912-183587438E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111.53</c:v>
                </c:pt>
                <c:pt idx="1">
                  <c:v>109.26</c:v>
                </c:pt>
                <c:pt idx="2">
                  <c:v>106.85</c:v>
                </c:pt>
                <c:pt idx="3">
                  <c:v>110.03</c:v>
                </c:pt>
                <c:pt idx="4">
                  <c:v>113.57</c:v>
                </c:pt>
              </c:numCache>
            </c:numRef>
          </c:val>
          <c:extLst>
            <c:ext xmlns:c16="http://schemas.microsoft.com/office/drawing/2014/chart" uri="{C3380CC4-5D6E-409C-BE32-E72D297353CC}">
              <c16:uniqueId val="{00000000-327F-4039-AD01-4F3DFAF922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27F-4039-AD01-4F3DFAF922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209.01</c:v>
                </c:pt>
                <c:pt idx="1">
                  <c:v>213.7</c:v>
                </c:pt>
                <c:pt idx="2">
                  <c:v>223.03</c:v>
                </c:pt>
                <c:pt idx="3">
                  <c:v>215.05</c:v>
                </c:pt>
                <c:pt idx="4">
                  <c:v>207.93</c:v>
                </c:pt>
              </c:numCache>
            </c:numRef>
          </c:val>
          <c:extLst>
            <c:ext xmlns:c16="http://schemas.microsoft.com/office/drawing/2014/chart" uri="{C3380CC4-5D6E-409C-BE32-E72D297353CC}">
              <c16:uniqueId val="{00000000-DEEB-450E-A02F-A24409F449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EEB-450E-A02F-A24409F449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1" zoomScale="145" zoomScaleNormal="145" workbookViewId="0">
      <selection activeCell="CE42" sqref="CE4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南陽市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29070</v>
      </c>
      <c r="AM8" s="44"/>
      <c r="AN8" s="44"/>
      <c r="AO8" s="44"/>
      <c r="AP8" s="44"/>
      <c r="AQ8" s="44"/>
      <c r="AR8" s="44"/>
      <c r="AS8" s="44"/>
      <c r="AT8" s="45">
        <f>データ!$S$6</f>
        <v>160.52000000000001</v>
      </c>
      <c r="AU8" s="46"/>
      <c r="AV8" s="46"/>
      <c r="AW8" s="46"/>
      <c r="AX8" s="46"/>
      <c r="AY8" s="46"/>
      <c r="AZ8" s="46"/>
      <c r="BA8" s="46"/>
      <c r="BB8" s="47">
        <f>データ!$T$6</f>
        <v>181.1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82.37</v>
      </c>
      <c r="J10" s="46"/>
      <c r="K10" s="46"/>
      <c r="L10" s="46"/>
      <c r="M10" s="46"/>
      <c r="N10" s="46"/>
      <c r="O10" s="80"/>
      <c r="P10" s="47">
        <f>データ!$P$6</f>
        <v>96.33</v>
      </c>
      <c r="Q10" s="47"/>
      <c r="R10" s="47"/>
      <c r="S10" s="47"/>
      <c r="T10" s="47"/>
      <c r="U10" s="47"/>
      <c r="V10" s="47"/>
      <c r="W10" s="44">
        <f>データ!$Q$6</f>
        <v>4840</v>
      </c>
      <c r="X10" s="44"/>
      <c r="Y10" s="44"/>
      <c r="Z10" s="44"/>
      <c r="AA10" s="44"/>
      <c r="AB10" s="44"/>
      <c r="AC10" s="44"/>
      <c r="AD10" s="2"/>
      <c r="AE10" s="2"/>
      <c r="AF10" s="2"/>
      <c r="AG10" s="2"/>
      <c r="AH10" s="2"/>
      <c r="AI10" s="2"/>
      <c r="AJ10" s="2"/>
      <c r="AK10" s="2"/>
      <c r="AL10" s="44">
        <f>データ!$U$6</f>
        <v>27773</v>
      </c>
      <c r="AM10" s="44"/>
      <c r="AN10" s="44"/>
      <c r="AO10" s="44"/>
      <c r="AP10" s="44"/>
      <c r="AQ10" s="44"/>
      <c r="AR10" s="44"/>
      <c r="AS10" s="44"/>
      <c r="AT10" s="45">
        <f>データ!$V$6</f>
        <v>57.75</v>
      </c>
      <c r="AU10" s="46"/>
      <c r="AV10" s="46"/>
      <c r="AW10" s="46"/>
      <c r="AX10" s="46"/>
      <c r="AY10" s="46"/>
      <c r="AZ10" s="46"/>
      <c r="BA10" s="46"/>
      <c r="BB10" s="47">
        <f>データ!$W$6</f>
        <v>480.92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CWDe86wx4OMjsYFZrJk6nqVDdy5Z1uRp1fcSBWMgFdiXNGIA4BtaECBaPDzspvNcYqxk+97PW3V2qqdYETmA==" saltValue="93Sg5xsEL26cz7trIgJ88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62138</v>
      </c>
      <c r="D6" s="20">
        <f t="shared" si="3"/>
        <v>46</v>
      </c>
      <c r="E6" s="20">
        <f t="shared" si="3"/>
        <v>1</v>
      </c>
      <c r="F6" s="20">
        <f t="shared" si="3"/>
        <v>0</v>
      </c>
      <c r="G6" s="20">
        <f t="shared" si="3"/>
        <v>1</v>
      </c>
      <c r="H6" s="20" t="str">
        <f t="shared" si="3"/>
        <v>山形県　南陽市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82.37</v>
      </c>
      <c r="P6" s="21">
        <f t="shared" si="3"/>
        <v>96.33</v>
      </c>
      <c r="Q6" s="21">
        <f t="shared" si="3"/>
        <v>4840</v>
      </c>
      <c r="R6" s="21">
        <f t="shared" si="3"/>
        <v>29070</v>
      </c>
      <c r="S6" s="21">
        <f t="shared" si="3"/>
        <v>160.52000000000001</v>
      </c>
      <c r="T6" s="21">
        <f t="shared" si="3"/>
        <v>181.1</v>
      </c>
      <c r="U6" s="21">
        <f t="shared" si="3"/>
        <v>27773</v>
      </c>
      <c r="V6" s="21">
        <f t="shared" si="3"/>
        <v>57.75</v>
      </c>
      <c r="W6" s="21">
        <f t="shared" si="3"/>
        <v>480.92</v>
      </c>
      <c r="X6" s="22">
        <f>IF(X7="",NA(),X7)</f>
        <v>116.99</v>
      </c>
      <c r="Y6" s="22">
        <f t="shared" ref="Y6:AG6" si="4">IF(Y7="",NA(),Y7)</f>
        <v>114.96</v>
      </c>
      <c r="Z6" s="22">
        <f t="shared" si="4"/>
        <v>113.43</v>
      </c>
      <c r="AA6" s="22">
        <f t="shared" si="4"/>
        <v>113.28</v>
      </c>
      <c r="AB6" s="22">
        <f t="shared" si="4"/>
        <v>118.3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502.49</v>
      </c>
      <c r="AU6" s="22">
        <f t="shared" ref="AU6:BC6" si="6">IF(AU7="",NA(),AU7)</f>
        <v>499.37</v>
      </c>
      <c r="AV6" s="22">
        <f t="shared" si="6"/>
        <v>509.78</v>
      </c>
      <c r="AW6" s="22">
        <f t="shared" si="6"/>
        <v>500</v>
      </c>
      <c r="AX6" s="22">
        <f t="shared" si="6"/>
        <v>500.14</v>
      </c>
      <c r="AY6" s="22">
        <f t="shared" si="6"/>
        <v>367.55</v>
      </c>
      <c r="AZ6" s="22">
        <f t="shared" si="6"/>
        <v>378.56</v>
      </c>
      <c r="BA6" s="22">
        <f t="shared" si="6"/>
        <v>364.46</v>
      </c>
      <c r="BB6" s="22">
        <f t="shared" si="6"/>
        <v>338.89</v>
      </c>
      <c r="BC6" s="22">
        <f t="shared" si="6"/>
        <v>352.34</v>
      </c>
      <c r="BD6" s="21" t="str">
        <f>IF(BD7="","",IF(BD7="-","【-】","【"&amp;SUBSTITUTE(TEXT(BD7,"#,##0.00"),"-","△")&amp;"】"))</f>
        <v>【239.69】</v>
      </c>
      <c r="BE6" s="22">
        <f>IF(BE7="",NA(),BE7)</f>
        <v>169.28</v>
      </c>
      <c r="BF6" s="22">
        <f t="shared" ref="BF6:BN6" si="7">IF(BF7="",NA(),BF7)</f>
        <v>160.18</v>
      </c>
      <c r="BG6" s="22">
        <f t="shared" si="7"/>
        <v>151.41999999999999</v>
      </c>
      <c r="BH6" s="22">
        <f t="shared" si="7"/>
        <v>138.11000000000001</v>
      </c>
      <c r="BI6" s="22">
        <f t="shared" si="7"/>
        <v>125.63</v>
      </c>
      <c r="BJ6" s="22">
        <f t="shared" si="7"/>
        <v>418.68</v>
      </c>
      <c r="BK6" s="22">
        <f t="shared" si="7"/>
        <v>395.68</v>
      </c>
      <c r="BL6" s="22">
        <f t="shared" si="7"/>
        <v>403.72</v>
      </c>
      <c r="BM6" s="22">
        <f t="shared" si="7"/>
        <v>400.21</v>
      </c>
      <c r="BN6" s="22">
        <f t="shared" si="7"/>
        <v>391.13</v>
      </c>
      <c r="BO6" s="21" t="str">
        <f>IF(BO7="","",IF(BO7="-","【-】","【"&amp;SUBSTITUTE(TEXT(BO7,"#,##0.00"),"-","△")&amp;"】"))</f>
        <v>【264.86】</v>
      </c>
      <c r="BP6" s="22">
        <f>IF(BP7="",NA(),BP7)</f>
        <v>111.53</v>
      </c>
      <c r="BQ6" s="22">
        <f t="shared" ref="BQ6:BY6" si="8">IF(BQ7="",NA(),BQ7)</f>
        <v>109.26</v>
      </c>
      <c r="BR6" s="22">
        <f t="shared" si="8"/>
        <v>106.85</v>
      </c>
      <c r="BS6" s="22">
        <f t="shared" si="8"/>
        <v>110.03</v>
      </c>
      <c r="BT6" s="22">
        <f t="shared" si="8"/>
        <v>113.57</v>
      </c>
      <c r="BU6" s="22">
        <f t="shared" si="8"/>
        <v>94.78</v>
      </c>
      <c r="BV6" s="22">
        <f t="shared" si="8"/>
        <v>97.59</v>
      </c>
      <c r="BW6" s="22">
        <f t="shared" si="8"/>
        <v>92.17</v>
      </c>
      <c r="BX6" s="22">
        <f t="shared" si="8"/>
        <v>92.83</v>
      </c>
      <c r="BY6" s="22">
        <f t="shared" si="8"/>
        <v>92.16</v>
      </c>
      <c r="BZ6" s="21" t="str">
        <f>IF(BZ7="","",IF(BZ7="-","【-】","【"&amp;SUBSTITUTE(TEXT(BZ7,"#,##0.00"),"-","△")&amp;"】"))</f>
        <v>【97.59】</v>
      </c>
      <c r="CA6" s="22">
        <f>IF(CA7="",NA(),CA7)</f>
        <v>209.01</v>
      </c>
      <c r="CB6" s="22">
        <f t="shared" ref="CB6:CJ6" si="9">IF(CB7="",NA(),CB7)</f>
        <v>213.7</v>
      </c>
      <c r="CC6" s="22">
        <f t="shared" si="9"/>
        <v>223.03</v>
      </c>
      <c r="CD6" s="22">
        <f t="shared" si="9"/>
        <v>215.05</v>
      </c>
      <c r="CE6" s="22">
        <f t="shared" si="9"/>
        <v>207.93</v>
      </c>
      <c r="CF6" s="22">
        <f t="shared" si="9"/>
        <v>181.3</v>
      </c>
      <c r="CG6" s="22">
        <f t="shared" si="9"/>
        <v>181.71</v>
      </c>
      <c r="CH6" s="22">
        <f t="shared" si="9"/>
        <v>188.51</v>
      </c>
      <c r="CI6" s="22">
        <f t="shared" si="9"/>
        <v>189.43</v>
      </c>
      <c r="CJ6" s="22">
        <f t="shared" si="9"/>
        <v>196.75</v>
      </c>
      <c r="CK6" s="21" t="str">
        <f>IF(CK7="","",IF(CK7="-","【-】","【"&amp;SUBSTITUTE(TEXT(CK7,"#,##0.00"),"-","△")&amp;"】"))</f>
        <v>【181.66】</v>
      </c>
      <c r="CL6" s="22">
        <f>IF(CL7="",NA(),CL7)</f>
        <v>63.56</v>
      </c>
      <c r="CM6" s="22">
        <f t="shared" ref="CM6:CU6" si="10">IF(CM7="",NA(),CM7)</f>
        <v>62.62</v>
      </c>
      <c r="CN6" s="22">
        <f t="shared" si="10"/>
        <v>62.43</v>
      </c>
      <c r="CO6" s="22">
        <f t="shared" si="10"/>
        <v>63.04</v>
      </c>
      <c r="CP6" s="22">
        <f t="shared" si="10"/>
        <v>64.12</v>
      </c>
      <c r="CQ6" s="22">
        <f t="shared" si="10"/>
        <v>55.89</v>
      </c>
      <c r="CR6" s="22">
        <f t="shared" si="10"/>
        <v>55.72</v>
      </c>
      <c r="CS6" s="22">
        <f t="shared" si="10"/>
        <v>55.31</v>
      </c>
      <c r="CT6" s="22">
        <f t="shared" si="10"/>
        <v>55.14</v>
      </c>
      <c r="CU6" s="22">
        <f t="shared" si="10"/>
        <v>54.99</v>
      </c>
      <c r="CV6" s="21" t="str">
        <f>IF(CV7="","",IF(CV7="-","【-】","【"&amp;SUBSTITUTE(TEXT(CV7,"#,##0.00"),"-","△")&amp;"】"))</f>
        <v>【60.21】</v>
      </c>
      <c r="CW6" s="22">
        <f>IF(CW7="",NA(),CW7)</f>
        <v>81.84</v>
      </c>
      <c r="CX6" s="22">
        <f t="shared" ref="CX6:DF6" si="11">IF(CX7="",NA(),CX7)</f>
        <v>84.23</v>
      </c>
      <c r="CY6" s="22">
        <f t="shared" si="11"/>
        <v>80.239999999999995</v>
      </c>
      <c r="CZ6" s="22">
        <f t="shared" si="11"/>
        <v>79.709999999999994</v>
      </c>
      <c r="DA6" s="22">
        <f t="shared" si="11"/>
        <v>79.64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55.2</v>
      </c>
      <c r="DI6" s="22">
        <f t="shared" ref="DI6:DQ6" si="12">IF(DI7="",NA(),DI7)</f>
        <v>55.71</v>
      </c>
      <c r="DJ6" s="22">
        <f t="shared" si="12"/>
        <v>56.39</v>
      </c>
      <c r="DK6" s="22">
        <f t="shared" si="12"/>
        <v>56.02</v>
      </c>
      <c r="DL6" s="22">
        <f t="shared" si="12"/>
        <v>56.52</v>
      </c>
      <c r="DM6" s="22">
        <f t="shared" si="12"/>
        <v>50.63</v>
      </c>
      <c r="DN6" s="22">
        <f t="shared" si="12"/>
        <v>51.29</v>
      </c>
      <c r="DO6" s="22">
        <f t="shared" si="12"/>
        <v>52.2</v>
      </c>
      <c r="DP6" s="22">
        <f t="shared" si="12"/>
        <v>52.7</v>
      </c>
      <c r="DQ6" s="22">
        <f t="shared" si="12"/>
        <v>53.48</v>
      </c>
      <c r="DR6" s="21" t="str">
        <f>IF(DR7="","",IF(DR7="-","【-】","【"&amp;SUBSTITUTE(TEXT(DR7,"#,##0.00"),"-","△")&amp;"】"))</f>
        <v>【52.41】</v>
      </c>
      <c r="DS6" s="22">
        <f>IF(DS7="",NA(),DS7)</f>
        <v>24.33</v>
      </c>
      <c r="DT6" s="22">
        <f t="shared" ref="DT6:EB6" si="13">IF(DT7="",NA(),DT7)</f>
        <v>25.71</v>
      </c>
      <c r="DU6" s="22">
        <f t="shared" si="13"/>
        <v>26.76</v>
      </c>
      <c r="DV6" s="22">
        <f t="shared" si="13"/>
        <v>27.99</v>
      </c>
      <c r="DW6" s="22">
        <f t="shared" si="13"/>
        <v>27.83</v>
      </c>
      <c r="DX6" s="22">
        <f t="shared" si="13"/>
        <v>18.28</v>
      </c>
      <c r="DY6" s="22">
        <f t="shared" si="13"/>
        <v>19.61</v>
      </c>
      <c r="DZ6" s="22">
        <f t="shared" si="13"/>
        <v>20.73</v>
      </c>
      <c r="EA6" s="22">
        <f t="shared" si="13"/>
        <v>22.86</v>
      </c>
      <c r="EB6" s="22">
        <f t="shared" si="13"/>
        <v>24.31</v>
      </c>
      <c r="EC6" s="21" t="str">
        <f>IF(EC7="","",IF(EC7="-","【-】","【"&amp;SUBSTITUTE(TEXT(EC7,"#,##0.00"),"-","△")&amp;"】"))</f>
        <v>【26.78】</v>
      </c>
      <c r="ED6" s="22">
        <f>IF(ED7="",NA(),ED7)</f>
        <v>0.79</v>
      </c>
      <c r="EE6" s="22">
        <f t="shared" ref="EE6:EM6" si="14">IF(EE7="",NA(),EE7)</f>
        <v>0.61</v>
      </c>
      <c r="EF6" s="22">
        <f t="shared" si="14"/>
        <v>0.64</v>
      </c>
      <c r="EG6" s="22">
        <f t="shared" si="14"/>
        <v>0.49</v>
      </c>
      <c r="EH6" s="22">
        <f t="shared" si="14"/>
        <v>0.53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62138</v>
      </c>
      <c r="D7" s="24">
        <v>46</v>
      </c>
      <c r="E7" s="24">
        <v>1</v>
      </c>
      <c r="F7" s="24">
        <v>0</v>
      </c>
      <c r="G7" s="24">
        <v>1</v>
      </c>
      <c r="H7" s="24" t="s">
        <v>93</v>
      </c>
      <c r="I7" s="24" t="s">
        <v>94</v>
      </c>
      <c r="J7" s="24" t="s">
        <v>95</v>
      </c>
      <c r="K7" s="24" t="s">
        <v>96</v>
      </c>
      <c r="L7" s="24" t="s">
        <v>97</v>
      </c>
      <c r="M7" s="24" t="s">
        <v>98</v>
      </c>
      <c r="N7" s="25" t="s">
        <v>99</v>
      </c>
      <c r="O7" s="25">
        <v>82.37</v>
      </c>
      <c r="P7" s="25">
        <v>96.33</v>
      </c>
      <c r="Q7" s="25">
        <v>4840</v>
      </c>
      <c r="R7" s="25">
        <v>29070</v>
      </c>
      <c r="S7" s="25">
        <v>160.52000000000001</v>
      </c>
      <c r="T7" s="25">
        <v>181.1</v>
      </c>
      <c r="U7" s="25">
        <v>27773</v>
      </c>
      <c r="V7" s="25">
        <v>57.75</v>
      </c>
      <c r="W7" s="25">
        <v>480.92</v>
      </c>
      <c r="X7" s="25">
        <v>116.99</v>
      </c>
      <c r="Y7" s="25">
        <v>114.96</v>
      </c>
      <c r="Z7" s="25">
        <v>113.43</v>
      </c>
      <c r="AA7" s="25">
        <v>113.28</v>
      </c>
      <c r="AB7" s="25">
        <v>118.3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502.49</v>
      </c>
      <c r="AU7" s="25">
        <v>499.37</v>
      </c>
      <c r="AV7" s="25">
        <v>509.78</v>
      </c>
      <c r="AW7" s="25">
        <v>500</v>
      </c>
      <c r="AX7" s="25">
        <v>500.14</v>
      </c>
      <c r="AY7" s="25">
        <v>367.55</v>
      </c>
      <c r="AZ7" s="25">
        <v>378.56</v>
      </c>
      <c r="BA7" s="25">
        <v>364.46</v>
      </c>
      <c r="BB7" s="25">
        <v>338.89</v>
      </c>
      <c r="BC7" s="25">
        <v>352.34</v>
      </c>
      <c r="BD7" s="25">
        <v>239.69</v>
      </c>
      <c r="BE7" s="25">
        <v>169.28</v>
      </c>
      <c r="BF7" s="25">
        <v>160.18</v>
      </c>
      <c r="BG7" s="25">
        <v>151.41999999999999</v>
      </c>
      <c r="BH7" s="25">
        <v>138.11000000000001</v>
      </c>
      <c r="BI7" s="25">
        <v>125.63</v>
      </c>
      <c r="BJ7" s="25">
        <v>418.68</v>
      </c>
      <c r="BK7" s="25">
        <v>395.68</v>
      </c>
      <c r="BL7" s="25">
        <v>403.72</v>
      </c>
      <c r="BM7" s="25">
        <v>400.21</v>
      </c>
      <c r="BN7" s="25">
        <v>391.13</v>
      </c>
      <c r="BO7" s="25">
        <v>264.86</v>
      </c>
      <c r="BP7" s="25">
        <v>111.53</v>
      </c>
      <c r="BQ7" s="25">
        <v>109.26</v>
      </c>
      <c r="BR7" s="25">
        <v>106.85</v>
      </c>
      <c r="BS7" s="25">
        <v>110.03</v>
      </c>
      <c r="BT7" s="25">
        <v>113.57</v>
      </c>
      <c r="BU7" s="25">
        <v>94.78</v>
      </c>
      <c r="BV7" s="25">
        <v>97.59</v>
      </c>
      <c r="BW7" s="25">
        <v>92.17</v>
      </c>
      <c r="BX7" s="25">
        <v>92.83</v>
      </c>
      <c r="BY7" s="25">
        <v>92.16</v>
      </c>
      <c r="BZ7" s="25">
        <v>97.59</v>
      </c>
      <c r="CA7" s="25">
        <v>209.01</v>
      </c>
      <c r="CB7" s="25">
        <v>213.7</v>
      </c>
      <c r="CC7" s="25">
        <v>223.03</v>
      </c>
      <c r="CD7" s="25">
        <v>215.05</v>
      </c>
      <c r="CE7" s="25">
        <v>207.93</v>
      </c>
      <c r="CF7" s="25">
        <v>181.3</v>
      </c>
      <c r="CG7" s="25">
        <v>181.71</v>
      </c>
      <c r="CH7" s="25">
        <v>188.51</v>
      </c>
      <c r="CI7" s="25">
        <v>189.43</v>
      </c>
      <c r="CJ7" s="25">
        <v>196.75</v>
      </c>
      <c r="CK7" s="25">
        <v>181.66</v>
      </c>
      <c r="CL7" s="25">
        <v>63.56</v>
      </c>
      <c r="CM7" s="25">
        <v>62.62</v>
      </c>
      <c r="CN7" s="25">
        <v>62.43</v>
      </c>
      <c r="CO7" s="25">
        <v>63.04</v>
      </c>
      <c r="CP7" s="25">
        <v>64.12</v>
      </c>
      <c r="CQ7" s="25">
        <v>55.89</v>
      </c>
      <c r="CR7" s="25">
        <v>55.72</v>
      </c>
      <c r="CS7" s="25">
        <v>55.31</v>
      </c>
      <c r="CT7" s="25">
        <v>55.14</v>
      </c>
      <c r="CU7" s="25">
        <v>54.99</v>
      </c>
      <c r="CV7" s="25">
        <v>60.21</v>
      </c>
      <c r="CW7" s="25">
        <v>81.84</v>
      </c>
      <c r="CX7" s="25">
        <v>84.23</v>
      </c>
      <c r="CY7" s="25">
        <v>80.239999999999995</v>
      </c>
      <c r="CZ7" s="25">
        <v>79.709999999999994</v>
      </c>
      <c r="DA7" s="25">
        <v>79.64</v>
      </c>
      <c r="DB7" s="25">
        <v>81.27</v>
      </c>
      <c r="DC7" s="25">
        <v>81.260000000000005</v>
      </c>
      <c r="DD7" s="25">
        <v>80.36</v>
      </c>
      <c r="DE7" s="25">
        <v>80.13</v>
      </c>
      <c r="DF7" s="25">
        <v>79.34</v>
      </c>
      <c r="DG7" s="25">
        <v>89.21</v>
      </c>
      <c r="DH7" s="25">
        <v>55.2</v>
      </c>
      <c r="DI7" s="25">
        <v>55.71</v>
      </c>
      <c r="DJ7" s="25">
        <v>56.39</v>
      </c>
      <c r="DK7" s="25">
        <v>56.02</v>
      </c>
      <c r="DL7" s="25">
        <v>56.52</v>
      </c>
      <c r="DM7" s="25">
        <v>50.63</v>
      </c>
      <c r="DN7" s="25">
        <v>51.29</v>
      </c>
      <c r="DO7" s="25">
        <v>52.2</v>
      </c>
      <c r="DP7" s="25">
        <v>52.7</v>
      </c>
      <c r="DQ7" s="25">
        <v>53.48</v>
      </c>
      <c r="DR7" s="25">
        <v>52.41</v>
      </c>
      <c r="DS7" s="25">
        <v>24.33</v>
      </c>
      <c r="DT7" s="25">
        <v>25.71</v>
      </c>
      <c r="DU7" s="25">
        <v>26.76</v>
      </c>
      <c r="DV7" s="25">
        <v>27.99</v>
      </c>
      <c r="DW7" s="25">
        <v>27.83</v>
      </c>
      <c r="DX7" s="25">
        <v>18.28</v>
      </c>
      <c r="DY7" s="25">
        <v>19.61</v>
      </c>
      <c r="DZ7" s="25">
        <v>20.73</v>
      </c>
      <c r="EA7" s="25">
        <v>22.86</v>
      </c>
      <c r="EB7" s="25">
        <v>24.31</v>
      </c>
      <c r="EC7" s="25">
        <v>26.78</v>
      </c>
      <c r="ED7" s="25">
        <v>0.79</v>
      </c>
      <c r="EE7" s="25">
        <v>0.61</v>
      </c>
      <c r="EF7" s="25">
        <v>0.64</v>
      </c>
      <c r="EG7" s="25">
        <v>0.49</v>
      </c>
      <c r="EH7" s="25">
        <v>0.53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2026-02-03T04:09:46Z</cp:lastPrinted>
  <dcterms:created xsi:type="dcterms:W3CDTF">2025-12-12T09:12:00Z</dcterms:created>
  <dcterms:modified xsi:type="dcterms:W3CDTF">2026-02-03T08:06:17Z</dcterms:modified>
  <cp:category/>
</cp:coreProperties>
</file>