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l-sv01\課共有\085.上下水道課\経営企画係\✐報告物関係✎\財政課\経営比較分析\R7（R6決算）\02回答\"/>
    </mc:Choice>
  </mc:AlternateContent>
  <xr:revisionPtr revIDLastSave="0" documentId="13_ncr:1_{E101F854-2557-4314-98F4-39DD2C71CE7B}" xr6:coauthVersionLast="47" xr6:coauthVersionMax="47" xr10:uidLastSave="{00000000-0000-0000-0000-000000000000}"/>
  <workbookProtection workbookAlgorithmName="SHA-512" workbookHashValue="nl6Fi7LykuETn8a/bF62RTRi+8pX5cwpbpP8csgt93k8wmFAtUnbtnxdWx2l8x9KmHqg7Vx0BYtf4Xn8wPY3BA==" workbookSaltValue="9OXvVbt3POlQ2W1hWYBFKQ=="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H85" i="4"/>
  <c r="F85" i="4"/>
  <c r="BB10" i="4"/>
  <c r="AT10" i="4"/>
  <c r="AL10" i="4"/>
  <c r="W10" i="4"/>
  <c r="I10" i="4"/>
  <c r="B10" i="4"/>
  <c r="AD8" i="4"/>
  <c r="W8" i="4"/>
  <c r="P8" i="4"/>
  <c r="I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<sst xmlns="http://schemas.openxmlformats.org/spreadsheetml/2006/main" count="228" uniqueCount="111">
  <si>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</si>
  <si>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</si>
  <si>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</si>
  <si>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</si>
  <si>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</si>
  <si>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</si>
  <si>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</si>
  <si>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</si>
  <si>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</si>
  <si>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</si>
  <si>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</si>
  <si>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</si>
  <si>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</si>
  <si>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</si>
  <si>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</si>
  <si>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</si>
  <si>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</si>
  <si>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</si>
  <si>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</si>
  <si>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</si>
  <si>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</si>
  <si>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</si>
  <si>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</si>
  <si>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</si>
  <si>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</si>
  <si>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</si>
  <si>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</si>
  <si>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</si>
  <si>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</si>
  <si>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</si>
  <si>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</si>
  <si>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</si>
  <si>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</si>
  <si>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</si>
  <si>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</si>
  <si>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</si>
  <si>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</si>
  <si>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</si>
  <si>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</si>
  <si>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</si>
  <si>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</si>
  <si>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</si>
  <si>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</si>
  <si>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</si>
  <si>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</si>
  <si>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</si>
  <si>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</si>
  <si>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</si>
  <si>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</si>
  <si>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</si>
  <si>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</si>
  <si>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</si>
  <si>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</si>
  <si>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</si>
  <si>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</si>
  <si>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</si>
  <si>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</si>
  <si>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</si>
  <si>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</si>
  <si>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</si>
  <si>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</si>
  <si>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</si>
  <si>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</si>
  <si>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</si>
  <si>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</si>
  <si>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</si>
  <si>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</si>
  <si>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</si>
  <si>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</si>
  <si>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</si>
  <si>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</si>
  <si>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</si>
  <si>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</si>
  <si>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</si>
  <si>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</si>
  <si>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</si>
  <si>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</si>
  <si>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</si>
  <si>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</si>
  <si>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</si>
  <si>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</si>
  <si>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</si>
  <si>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</si>
  <si>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</si>
  <si>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</si>
  <si>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</si>
  <si>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</si>
  <si>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</si>
  <si>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</si>
  <si>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</si>
  <si>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</si>
  <si>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</si>
  <si>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寒河江市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</si>
  <si>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</si>
  <si>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</si>
  <si>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</si>
  <si>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</si>
  <si>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</si>
  <si>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</si>
  <si>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</si>
  <si>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</si>
  <si>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</si>
  <si>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</si>
  <si>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</si>
  <si>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</si>
  <si>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</si>
  <si>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</si>
  <si>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</si>
  <si>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100％を超えており、安定的な収入の確保と健全な経営を続けている。
②累積欠損金比率
　累積欠損金はない。
③流動比率
　100％を超えており、高い支払能力を有している。
④企業債残高対給水収益比率
　企業債の借入を必要最小限に抑えており、類似団体平均値を大幅に下回る状況である。
⑤料金回収率
　100％を超えており給水に係る費用が給水収益により適切に賄われている状況である。
⑥給水原価
　総配水量の50％以上を広域水道から受水しており、類似団体と比べ高い傾向にある。今後、給水人口の減少による有収水量の減少と物価上昇等による経常費用の増加が見込まれる。
⑦施設利用率
　水需要の減少により利用率も減少する傾向にある。施設更新にあたってはダウンサイジングを検討し対策を講じていく。
⑧有収率
　類似団体平均値上回っているが、前年度に比べ3.51ﾎﾟｲﾝﾄ減少した。計画的な管路の更新や全市的な漏水調査、漏水修繕等の対策を講じ、数値の向上を図っていく。</t>
    <rPh sb="258" eb="262">
      <t>ユウシュウスイリョウ</t>
    </rPh>
    <rPh sb="263" eb="265">
      <t>ゲンショウ</t>
    </rPh>
    <rPh sb="274" eb="278">
      <t>ケイジョウヒヨウ</t>
    </rPh>
    <rPh sb="279" eb="281">
      <t>ゾウカ</t>
    </rPh>
    <phoneticPr fontId="4"/>
  </si>
  <si>
    <t>①有形固定資産減価償却率
　類似団体を下回っているものの、上昇傾向にあり、法定耐用年数に近い資産が増えている状況にある。
②管路経年化率
　類似団体を下回っているものの、将来的には法定耐用年数を経過した管路が増加していくことが見込まれるため、計画的な更新と財源確保が必要である。
③管路更新率
　令和6年度は、管路の更新が多かったため、類似団体より高い水準となった。今後も計画的な管路更新を進めていく。</t>
    <rPh sb="174" eb="175">
      <t>タカ</t>
    </rPh>
    <phoneticPr fontId="4"/>
  </si>
  <si>
    <t>　経営の健全性・効率性では、経常収支比率、流動比率が類似団体を若干下回ったが、その他の項目を踏まえ全体的に比較すると安定的な経営を保っていると考えられる。
老朽化の状況においても、類似団体の平均値よりよい水準となっている。
　これらのことから、類似団体と比べ、健全な経営を維持しつつ、必要な管路更新を実施してきていることが分かる。
　今後も、料金収入の確保と経費削減に努めつつ、管路の効率的な老朽化対策につながるよう、計画的な投資を実施していく。</t>
    <rPh sb="90" eb="94">
      <t>ルイジダンタイ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</si>
</sst>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0.82</c:v>
                </c:pt>
                <c:pt idx="1">
                  <c:v>0.53</c:v>
                </c:pt>
                <c:pt idx="2">
                  <c:v>1.33</c:v>
                </c:pt>
                <c:pt idx="3">
                  <c:v>0.28000000000000003</c:v>
                </c:pt>
                <c:pt idx="4">
                  <c:v>0.77</c:v>
                </c:pt>
              </c:numCache>
            </c:numRef>
          </c:val>
          <c:extLst>
            <c:ext xmlns:c16="http://schemas.microsoft.com/office/drawing/2014/chart" uri="{C3380CC4-5D6E-409C-BE32-E72D297353CC}">
              <c16:uniqueId val="{00000000-0F33-4515-AF0B-70A7F8C60F5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0F33-4515-AF0B-70A7F8C60F5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70.73</c:v>
                </c:pt>
                <c:pt idx="1">
                  <c:v>68.47</c:v>
                </c:pt>
                <c:pt idx="2">
                  <c:v>68.099999999999994</c:v>
                </c:pt>
                <c:pt idx="3">
                  <c:v>67.03</c:v>
                </c:pt>
                <c:pt idx="4">
                  <c:v>69.739999999999995</c:v>
                </c:pt>
              </c:numCache>
            </c:numRef>
          </c:val>
          <c:extLst>
            <c:ext xmlns:c16="http://schemas.microsoft.com/office/drawing/2014/chart" uri="{C3380CC4-5D6E-409C-BE32-E72D297353CC}">
              <c16:uniqueId val="{00000000-2650-4B8E-8DA2-A2D5883E269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2650-4B8E-8DA2-A2D5883E269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89.13</c:v>
                </c:pt>
                <c:pt idx="1">
                  <c:v>91.38</c:v>
                </c:pt>
                <c:pt idx="2">
                  <c:v>89.52</c:v>
                </c:pt>
                <c:pt idx="3">
                  <c:v>88.99</c:v>
                </c:pt>
                <c:pt idx="4">
                  <c:v>85.48</c:v>
                </c:pt>
              </c:numCache>
            </c:numRef>
          </c:val>
          <c:extLst>
            <c:ext xmlns:c16="http://schemas.microsoft.com/office/drawing/2014/chart" uri="{C3380CC4-5D6E-409C-BE32-E72D297353CC}">
              <c16:uniqueId val="{00000000-A312-4EFC-88DC-44225B1303D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A312-4EFC-88DC-44225B1303D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107.62</c:v>
                </c:pt>
                <c:pt idx="1">
                  <c:v>110.31</c:v>
                </c:pt>
                <c:pt idx="2">
                  <c:v>108.6</c:v>
                </c:pt>
                <c:pt idx="3">
                  <c:v>107.06</c:v>
                </c:pt>
                <c:pt idx="4">
                  <c:v>104.99</c:v>
                </c:pt>
              </c:numCache>
            </c:numRef>
          </c:val>
          <c:extLst>
            <c:ext xmlns:c16="http://schemas.microsoft.com/office/drawing/2014/chart" uri="{C3380CC4-5D6E-409C-BE32-E72D297353CC}">
              <c16:uniqueId val="{00000000-C1D7-46EA-9FEC-A36A4C8F3B3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C1D7-46EA-9FEC-A36A4C8F3B3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44.49</c:v>
                </c:pt>
                <c:pt idx="1">
                  <c:v>45.88</c:v>
                </c:pt>
                <c:pt idx="2">
                  <c:v>46.87</c:v>
                </c:pt>
                <c:pt idx="3">
                  <c:v>47.89</c:v>
                </c:pt>
                <c:pt idx="4">
                  <c:v>48.43</c:v>
                </c:pt>
              </c:numCache>
            </c:numRef>
          </c:val>
          <c:extLst>
            <c:ext xmlns:c16="http://schemas.microsoft.com/office/drawing/2014/chart" uri="{C3380CC4-5D6E-409C-BE32-E72D297353CC}">
              <c16:uniqueId val="{00000000-4DCF-4827-8C15-37AEFA25A38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4DCF-4827-8C15-37AEFA25A38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13.09</c:v>
                </c:pt>
                <c:pt idx="1">
                  <c:v>12.66</c:v>
                </c:pt>
                <c:pt idx="2">
                  <c:v>12.31</c:v>
                </c:pt>
                <c:pt idx="3">
                  <c:v>15.53</c:v>
                </c:pt>
                <c:pt idx="4">
                  <c:v>14.41</c:v>
                </c:pt>
              </c:numCache>
            </c:numRef>
          </c:val>
          <c:extLst>
            <c:ext xmlns:c16="http://schemas.microsoft.com/office/drawing/2014/chart" uri="{C3380CC4-5D6E-409C-BE32-E72D297353CC}">
              <c16:uniqueId val="{00000000-F7BB-4FF8-9022-ACBCAC953BE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F7BB-4FF8-9022-ACBCAC953BE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03-4FF7-BC15-75BC7BFE9C7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1703-4FF7-BC15-75BC7BFE9C7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394.17</c:v>
                </c:pt>
                <c:pt idx="1">
                  <c:v>440.43</c:v>
                </c:pt>
                <c:pt idx="2">
                  <c:v>494.7</c:v>
                </c:pt>
                <c:pt idx="3">
                  <c:v>297.45999999999998</c:v>
                </c:pt>
                <c:pt idx="4">
                  <c:v>419</c:v>
                </c:pt>
              </c:numCache>
            </c:numRef>
          </c:val>
          <c:extLst>
            <c:ext xmlns:c16="http://schemas.microsoft.com/office/drawing/2014/chart" uri="{C3380CC4-5D6E-409C-BE32-E72D297353CC}">
              <c16:uniqueId val="{00000000-CA6B-4DA2-8B51-C3761861DC7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CA6B-4DA2-8B51-C3761861DC7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132.59</c:v>
                </c:pt>
                <c:pt idx="1">
                  <c:v>131.97</c:v>
                </c:pt>
                <c:pt idx="2">
                  <c:v>146.16</c:v>
                </c:pt>
                <c:pt idx="3">
                  <c:v>131.72999999999999</c:v>
                </c:pt>
                <c:pt idx="4">
                  <c:v>130.69</c:v>
                </c:pt>
              </c:numCache>
            </c:numRef>
          </c:val>
          <c:extLst>
            <c:ext xmlns:c16="http://schemas.microsoft.com/office/drawing/2014/chart" uri="{C3380CC4-5D6E-409C-BE32-E72D297353CC}">
              <c16:uniqueId val="{00000000-129C-4555-9343-68F2101321B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129C-4555-9343-68F2101321B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104.27</c:v>
                </c:pt>
                <c:pt idx="1">
                  <c:v>105.39</c:v>
                </c:pt>
                <c:pt idx="2">
                  <c:v>92.68</c:v>
                </c:pt>
                <c:pt idx="3">
                  <c:v>102.59</c:v>
                </c:pt>
                <c:pt idx="4">
                  <c:v>100.72</c:v>
                </c:pt>
              </c:numCache>
            </c:numRef>
          </c:val>
          <c:extLst>
            <c:ext xmlns:c16="http://schemas.microsoft.com/office/drawing/2014/chart" uri="{C3380CC4-5D6E-409C-BE32-E72D297353CC}">
              <c16:uniqueId val="{00000000-55D6-448C-91D1-0BD247E4172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55D6-448C-91D1-0BD247E4172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186.99</c:v>
                </c:pt>
                <c:pt idx="1">
                  <c:v>185.88</c:v>
                </c:pt>
                <c:pt idx="2">
                  <c:v>189.3</c:v>
                </c:pt>
                <c:pt idx="3">
                  <c:v>193.11</c:v>
                </c:pt>
                <c:pt idx="4">
                  <c:v>197.27</c:v>
                </c:pt>
              </c:numCache>
            </c:numRef>
          </c:val>
          <c:extLst>
            <c:ext xmlns:c16="http://schemas.microsoft.com/office/drawing/2014/chart" uri="{C3380CC4-5D6E-409C-BE32-E72D297353CC}">
              <c16:uniqueId val="{00000000-EA5B-4539-B53D-CAD005B3DEC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EA5B-4539-B53D-CAD005B3DEC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山形県　寒河江市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58">
        <f>データ!$R$6</f>
        <v>39417</v>
      </c>
      <c r="AM8" s="58"/>
      <c r="AN8" s="58"/>
      <c r="AO8" s="58"/>
      <c r="AP8" s="58"/>
      <c r="AQ8" s="58"/>
      <c r="AR8" s="58"/>
      <c r="AS8" s="58"/>
      <c r="AT8" s="55">
        <f>データ!$S$6</f>
        <v>139.03</v>
      </c>
      <c r="AU8" s="56"/>
      <c r="AV8" s="56"/>
      <c r="AW8" s="56"/>
      <c r="AX8" s="56"/>
      <c r="AY8" s="56"/>
      <c r="AZ8" s="56"/>
      <c r="BA8" s="56"/>
      <c r="BB8" s="45">
        <f>データ!$T$6</f>
        <v>283.51</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88.04</v>
      </c>
      <c r="J10" s="56"/>
      <c r="K10" s="56"/>
      <c r="L10" s="56"/>
      <c r="M10" s="56"/>
      <c r="N10" s="56"/>
      <c r="O10" s="57"/>
      <c r="P10" s="45">
        <f>データ!$P$6</f>
        <v>100.22</v>
      </c>
      <c r="Q10" s="45"/>
      <c r="R10" s="45"/>
      <c r="S10" s="45"/>
      <c r="T10" s="45"/>
      <c r="U10" s="45"/>
      <c r="V10" s="45"/>
      <c r="W10" s="58">
        <f>データ!$Q$6</f>
        <v>3751</v>
      </c>
      <c r="X10" s="58"/>
      <c r="Y10" s="58"/>
      <c r="Z10" s="58"/>
      <c r="AA10" s="58"/>
      <c r="AB10" s="58"/>
      <c r="AC10" s="58"/>
      <c r="AD10" s="2"/>
      <c r="AE10" s="2"/>
      <c r="AF10" s="2"/>
      <c r="AG10" s="2"/>
      <c r="AH10" s="2"/>
      <c r="AI10" s="2"/>
      <c r="AJ10" s="2"/>
      <c r="AK10" s="2"/>
      <c r="AL10" s="58">
        <f>データ!$U$6</f>
        <v>39310</v>
      </c>
      <c r="AM10" s="58"/>
      <c r="AN10" s="58"/>
      <c r="AO10" s="58"/>
      <c r="AP10" s="58"/>
      <c r="AQ10" s="58"/>
      <c r="AR10" s="58"/>
      <c r="AS10" s="58"/>
      <c r="AT10" s="55">
        <f>データ!$V$6</f>
        <v>131.27000000000001</v>
      </c>
      <c r="AU10" s="56"/>
      <c r="AV10" s="56"/>
      <c r="AW10" s="56"/>
      <c r="AX10" s="56"/>
      <c r="AY10" s="56"/>
      <c r="AZ10" s="56"/>
      <c r="BA10" s="56"/>
      <c r="BB10" s="45">
        <f>データ!$W$6</f>
        <v>299.45999999999998</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108</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109</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110</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ud9IqriGklk4kiVf1cgsGJZ9vqxHlmBgnoiiMiKrqGTEdQX5TBJH/9GolhA/Q+bLwz9kke8WZq50BxKf+QHDA==" saltValue="Yv4Z2sSJF1qnCOZIGF4Nu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7:BZ63"/>
    <mergeCell ref="BL66:BZ82"/>
    <mergeCell ref="BL45:BZ46"/>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62065</v>
      </c>
      <c r="D6" s="20">
        <f t="shared" si="3"/>
        <v>46</v>
      </c>
      <c r="E6" s="20">
        <f t="shared" si="3"/>
        <v>1</v>
      </c>
      <c r="F6" s="20">
        <f t="shared" si="3"/>
        <v>0</v>
      </c>
      <c r="G6" s="20">
        <f t="shared" si="3"/>
        <v>1</v>
      </c>
      <c r="H6" s="20" t="str">
        <f t="shared" si="3"/>
        <v>山形県　寒河江市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88.04</v>
      </c>
      <c r="P6" s="21">
        <f t="shared" si="3"/>
        <v>100.22</v>
      </c>
      <c r="Q6" s="21">
        <f t="shared" si="3"/>
        <v>3751</v>
      </c>
      <c r="R6" s="21">
        <f t="shared" si="3"/>
        <v>39417</v>
      </c>
      <c r="S6" s="21">
        <f t="shared" si="3"/>
        <v>139.03</v>
      </c>
      <c r="T6" s="21">
        <f t="shared" si="3"/>
        <v>283.51</v>
      </c>
      <c r="U6" s="21">
        <f t="shared" si="3"/>
        <v>39310</v>
      </c>
      <c r="V6" s="21">
        <f t="shared" si="3"/>
        <v>131.27000000000001</v>
      </c>
      <c r="W6" s="21">
        <f t="shared" si="3"/>
        <v>299.45999999999998</v>
      </c>
      <c r="X6" s="22">
        <f>IF(X7="",NA(),X7)</f>
        <v>107.62</v>
      </c>
      <c r="Y6" s="22">
        <f t="shared" ref="Y6:AG6" si="4">IF(Y7="",NA(),Y7)</f>
        <v>110.31</v>
      </c>
      <c r="Z6" s="22">
        <f t="shared" si="4"/>
        <v>108.6</v>
      </c>
      <c r="AA6" s="22">
        <f t="shared" si="4"/>
        <v>107.06</v>
      </c>
      <c r="AB6" s="22">
        <f t="shared" si="4"/>
        <v>104.99</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394.17</v>
      </c>
      <c r="AU6" s="22">
        <f t="shared" ref="AU6:BC6" si="6">IF(AU7="",NA(),AU7)</f>
        <v>440.43</v>
      </c>
      <c r="AV6" s="22">
        <f t="shared" si="6"/>
        <v>494.7</v>
      </c>
      <c r="AW6" s="22">
        <f t="shared" si="6"/>
        <v>297.45999999999998</v>
      </c>
      <c r="AX6" s="22">
        <f t="shared" si="6"/>
        <v>419</v>
      </c>
      <c r="AY6" s="22">
        <f t="shared" si="6"/>
        <v>327.77</v>
      </c>
      <c r="AZ6" s="22">
        <f t="shared" si="6"/>
        <v>338.02</v>
      </c>
      <c r="BA6" s="22">
        <f t="shared" si="6"/>
        <v>345.94</v>
      </c>
      <c r="BB6" s="22">
        <f t="shared" si="6"/>
        <v>329.7</v>
      </c>
      <c r="BC6" s="22">
        <f t="shared" si="6"/>
        <v>319.99</v>
      </c>
      <c r="BD6" s="21" t="str">
        <f>IF(BD7="","",IF(BD7="-","【-】","【"&amp;SUBSTITUTE(TEXT(BD7,"#,##0.00"),"-","△")&amp;"】"))</f>
        <v>【239.69】</v>
      </c>
      <c r="BE6" s="22">
        <f>IF(BE7="",NA(),BE7)</f>
        <v>132.59</v>
      </c>
      <c r="BF6" s="22">
        <f t="shared" ref="BF6:BN6" si="7">IF(BF7="",NA(),BF7)</f>
        <v>131.97</v>
      </c>
      <c r="BG6" s="22">
        <f t="shared" si="7"/>
        <v>146.16</v>
      </c>
      <c r="BH6" s="22">
        <f t="shared" si="7"/>
        <v>131.72999999999999</v>
      </c>
      <c r="BI6" s="22">
        <f t="shared" si="7"/>
        <v>130.69</v>
      </c>
      <c r="BJ6" s="22">
        <f t="shared" si="7"/>
        <v>397.1</v>
      </c>
      <c r="BK6" s="22">
        <f t="shared" si="7"/>
        <v>379.91</v>
      </c>
      <c r="BL6" s="22">
        <f t="shared" si="7"/>
        <v>386.61</v>
      </c>
      <c r="BM6" s="22">
        <f t="shared" si="7"/>
        <v>381.56</v>
      </c>
      <c r="BN6" s="22">
        <f t="shared" si="7"/>
        <v>365.55</v>
      </c>
      <c r="BO6" s="21" t="str">
        <f>IF(BO7="","",IF(BO7="-","【-】","【"&amp;SUBSTITUTE(TEXT(BO7,"#,##0.00"),"-","△")&amp;"】"))</f>
        <v>【264.86】</v>
      </c>
      <c r="BP6" s="22">
        <f>IF(BP7="",NA(),BP7)</f>
        <v>104.27</v>
      </c>
      <c r="BQ6" s="22">
        <f t="shared" ref="BQ6:BY6" si="8">IF(BQ7="",NA(),BQ7)</f>
        <v>105.39</v>
      </c>
      <c r="BR6" s="22">
        <f t="shared" si="8"/>
        <v>92.68</v>
      </c>
      <c r="BS6" s="22">
        <f t="shared" si="8"/>
        <v>102.59</v>
      </c>
      <c r="BT6" s="22">
        <f t="shared" si="8"/>
        <v>100.72</v>
      </c>
      <c r="BU6" s="22">
        <f t="shared" si="8"/>
        <v>95.79</v>
      </c>
      <c r="BV6" s="22">
        <f t="shared" si="8"/>
        <v>98.3</v>
      </c>
      <c r="BW6" s="22">
        <f t="shared" si="8"/>
        <v>93.82</v>
      </c>
      <c r="BX6" s="22">
        <f t="shared" si="8"/>
        <v>95.04</v>
      </c>
      <c r="BY6" s="22">
        <f t="shared" si="8"/>
        <v>95.42</v>
      </c>
      <c r="BZ6" s="21" t="str">
        <f>IF(BZ7="","",IF(BZ7="-","【-】","【"&amp;SUBSTITUTE(TEXT(BZ7,"#,##0.00"),"-","△")&amp;"】"))</f>
        <v>【97.59】</v>
      </c>
      <c r="CA6" s="22">
        <f>IF(CA7="",NA(),CA7)</f>
        <v>186.99</v>
      </c>
      <c r="CB6" s="22">
        <f t="shared" ref="CB6:CJ6" si="9">IF(CB7="",NA(),CB7)</f>
        <v>185.88</v>
      </c>
      <c r="CC6" s="22">
        <f t="shared" si="9"/>
        <v>189.3</v>
      </c>
      <c r="CD6" s="22">
        <f t="shared" si="9"/>
        <v>193.11</v>
      </c>
      <c r="CE6" s="22">
        <f t="shared" si="9"/>
        <v>197.27</v>
      </c>
      <c r="CF6" s="22">
        <f t="shared" si="9"/>
        <v>171.13</v>
      </c>
      <c r="CG6" s="22">
        <f t="shared" si="9"/>
        <v>173.7</v>
      </c>
      <c r="CH6" s="22">
        <f t="shared" si="9"/>
        <v>178.94</v>
      </c>
      <c r="CI6" s="22">
        <f t="shared" si="9"/>
        <v>180.19</v>
      </c>
      <c r="CJ6" s="22">
        <f t="shared" si="9"/>
        <v>184.25</v>
      </c>
      <c r="CK6" s="21" t="str">
        <f>IF(CK7="","",IF(CK7="-","【-】","【"&amp;SUBSTITUTE(TEXT(CK7,"#,##0.00"),"-","△")&amp;"】"))</f>
        <v>【181.66】</v>
      </c>
      <c r="CL6" s="22">
        <f>IF(CL7="",NA(),CL7)</f>
        <v>70.73</v>
      </c>
      <c r="CM6" s="22">
        <f t="shared" ref="CM6:CU6" si="10">IF(CM7="",NA(),CM7)</f>
        <v>68.47</v>
      </c>
      <c r="CN6" s="22">
        <f t="shared" si="10"/>
        <v>68.099999999999994</v>
      </c>
      <c r="CO6" s="22">
        <f t="shared" si="10"/>
        <v>67.03</v>
      </c>
      <c r="CP6" s="22">
        <f t="shared" si="10"/>
        <v>69.739999999999995</v>
      </c>
      <c r="CQ6" s="22">
        <f t="shared" si="10"/>
        <v>60.12</v>
      </c>
      <c r="CR6" s="22">
        <f t="shared" si="10"/>
        <v>60.34</v>
      </c>
      <c r="CS6" s="22">
        <f t="shared" si="10"/>
        <v>59.54</v>
      </c>
      <c r="CT6" s="22">
        <f t="shared" si="10"/>
        <v>59.26</v>
      </c>
      <c r="CU6" s="22">
        <f t="shared" si="10"/>
        <v>60.44</v>
      </c>
      <c r="CV6" s="21" t="str">
        <f>IF(CV7="","",IF(CV7="-","【-】","【"&amp;SUBSTITUTE(TEXT(CV7,"#,##0.00"),"-","△")&amp;"】"))</f>
        <v>【60.21】</v>
      </c>
      <c r="CW6" s="22">
        <f>IF(CW7="",NA(),CW7)</f>
        <v>89.13</v>
      </c>
      <c r="CX6" s="22">
        <f t="shared" ref="CX6:DF6" si="11">IF(CX7="",NA(),CX7)</f>
        <v>91.38</v>
      </c>
      <c r="CY6" s="22">
        <f t="shared" si="11"/>
        <v>89.52</v>
      </c>
      <c r="CZ6" s="22">
        <f t="shared" si="11"/>
        <v>88.99</v>
      </c>
      <c r="DA6" s="22">
        <f t="shared" si="11"/>
        <v>85.48</v>
      </c>
      <c r="DB6" s="22">
        <f t="shared" si="11"/>
        <v>84.24</v>
      </c>
      <c r="DC6" s="22">
        <f t="shared" si="11"/>
        <v>84.19</v>
      </c>
      <c r="DD6" s="22">
        <f t="shared" si="11"/>
        <v>83.93</v>
      </c>
      <c r="DE6" s="22">
        <f t="shared" si="11"/>
        <v>83.84</v>
      </c>
      <c r="DF6" s="22">
        <f t="shared" si="11"/>
        <v>83.39</v>
      </c>
      <c r="DG6" s="21" t="str">
        <f>IF(DG7="","",IF(DG7="-","【-】","【"&amp;SUBSTITUTE(TEXT(DG7,"#,##0.00"),"-","△")&amp;"】"))</f>
        <v>【89.21】</v>
      </c>
      <c r="DH6" s="22">
        <f>IF(DH7="",NA(),DH7)</f>
        <v>44.49</v>
      </c>
      <c r="DI6" s="22">
        <f t="shared" ref="DI6:DQ6" si="12">IF(DI7="",NA(),DI7)</f>
        <v>45.88</v>
      </c>
      <c r="DJ6" s="22">
        <f t="shared" si="12"/>
        <v>46.87</v>
      </c>
      <c r="DK6" s="22">
        <f t="shared" si="12"/>
        <v>47.89</v>
      </c>
      <c r="DL6" s="22">
        <f t="shared" si="12"/>
        <v>48.43</v>
      </c>
      <c r="DM6" s="22">
        <f t="shared" si="12"/>
        <v>48.83</v>
      </c>
      <c r="DN6" s="22">
        <f t="shared" si="12"/>
        <v>49.96</v>
      </c>
      <c r="DO6" s="22">
        <f t="shared" si="12"/>
        <v>50.82</v>
      </c>
      <c r="DP6" s="22">
        <f t="shared" si="12"/>
        <v>51.82</v>
      </c>
      <c r="DQ6" s="22">
        <f t="shared" si="12"/>
        <v>52.53</v>
      </c>
      <c r="DR6" s="21" t="str">
        <f>IF(DR7="","",IF(DR7="-","【-】","【"&amp;SUBSTITUTE(TEXT(DR7,"#,##0.00"),"-","△")&amp;"】"))</f>
        <v>【52.41】</v>
      </c>
      <c r="DS6" s="22">
        <f>IF(DS7="",NA(),DS7)</f>
        <v>13.09</v>
      </c>
      <c r="DT6" s="22">
        <f t="shared" ref="DT6:EB6" si="13">IF(DT7="",NA(),DT7)</f>
        <v>12.66</v>
      </c>
      <c r="DU6" s="22">
        <f t="shared" si="13"/>
        <v>12.31</v>
      </c>
      <c r="DV6" s="22">
        <f t="shared" si="13"/>
        <v>15.53</v>
      </c>
      <c r="DW6" s="22">
        <f t="shared" si="13"/>
        <v>14.41</v>
      </c>
      <c r="DX6" s="22">
        <f t="shared" si="13"/>
        <v>18.18</v>
      </c>
      <c r="DY6" s="22">
        <f t="shared" si="13"/>
        <v>19.32</v>
      </c>
      <c r="DZ6" s="22">
        <f t="shared" si="13"/>
        <v>21.16</v>
      </c>
      <c r="EA6" s="22">
        <f t="shared" si="13"/>
        <v>22.72</v>
      </c>
      <c r="EB6" s="22">
        <f t="shared" si="13"/>
        <v>24.16</v>
      </c>
      <c r="EC6" s="21" t="str">
        <f>IF(EC7="","",IF(EC7="-","【-】","【"&amp;SUBSTITUTE(TEXT(EC7,"#,##0.00"),"-","△")&amp;"】"))</f>
        <v>【26.78】</v>
      </c>
      <c r="ED6" s="22">
        <f>IF(ED7="",NA(),ED7)</f>
        <v>0.82</v>
      </c>
      <c r="EE6" s="22">
        <f t="shared" ref="EE6:EM6" si="14">IF(EE7="",NA(),EE7)</f>
        <v>0.53</v>
      </c>
      <c r="EF6" s="22">
        <f t="shared" si="14"/>
        <v>1.33</v>
      </c>
      <c r="EG6" s="22">
        <f t="shared" si="14"/>
        <v>0.28000000000000003</v>
      </c>
      <c r="EH6" s="22">
        <f t="shared" si="14"/>
        <v>0.77</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62065</v>
      </c>
      <c r="D7" s="24">
        <v>46</v>
      </c>
      <c r="E7" s="24">
        <v>1</v>
      </c>
      <c r="F7" s="24">
        <v>0</v>
      </c>
      <c r="G7" s="24">
        <v>1</v>
      </c>
      <c r="H7" s="24" t="s">
        <v>92</v>
      </c>
      <c r="I7" s="24" t="s">
        <v>93</v>
      </c>
      <c r="J7" s="24" t="s">
        <v>94</v>
      </c>
      <c r="K7" s="24" t="s">
        <v>95</v>
      </c>
      <c r="L7" s="24" t="s">
        <v>96</v>
      </c>
      <c r="M7" s="24" t="s">
        <v>97</v>
      </c>
      <c r="N7" s="25" t="s">
        <v>98</v>
      </c>
      <c r="O7" s="25">
        <v>88.04</v>
      </c>
      <c r="P7" s="25">
        <v>100.22</v>
      </c>
      <c r="Q7" s="25">
        <v>3751</v>
      </c>
      <c r="R7" s="25">
        <v>39417</v>
      </c>
      <c r="S7" s="25">
        <v>139.03</v>
      </c>
      <c r="T7" s="25">
        <v>283.51</v>
      </c>
      <c r="U7" s="25">
        <v>39310</v>
      </c>
      <c r="V7" s="25">
        <v>131.27000000000001</v>
      </c>
      <c r="W7" s="25">
        <v>299.45999999999998</v>
      </c>
      <c r="X7" s="25">
        <v>107.62</v>
      </c>
      <c r="Y7" s="25">
        <v>110.31</v>
      </c>
      <c r="Z7" s="25">
        <v>108.6</v>
      </c>
      <c r="AA7" s="25">
        <v>107.06</v>
      </c>
      <c r="AB7" s="25">
        <v>104.99</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394.17</v>
      </c>
      <c r="AU7" s="25">
        <v>440.43</v>
      </c>
      <c r="AV7" s="25">
        <v>494.7</v>
      </c>
      <c r="AW7" s="25">
        <v>297.45999999999998</v>
      </c>
      <c r="AX7" s="25">
        <v>419</v>
      </c>
      <c r="AY7" s="25">
        <v>327.77</v>
      </c>
      <c r="AZ7" s="25">
        <v>338.02</v>
      </c>
      <c r="BA7" s="25">
        <v>345.94</v>
      </c>
      <c r="BB7" s="25">
        <v>329.7</v>
      </c>
      <c r="BC7" s="25">
        <v>319.99</v>
      </c>
      <c r="BD7" s="25">
        <v>239.69</v>
      </c>
      <c r="BE7" s="25">
        <v>132.59</v>
      </c>
      <c r="BF7" s="25">
        <v>131.97</v>
      </c>
      <c r="BG7" s="25">
        <v>146.16</v>
      </c>
      <c r="BH7" s="25">
        <v>131.72999999999999</v>
      </c>
      <c r="BI7" s="25">
        <v>130.69</v>
      </c>
      <c r="BJ7" s="25">
        <v>397.1</v>
      </c>
      <c r="BK7" s="25">
        <v>379.91</v>
      </c>
      <c r="BL7" s="25">
        <v>386.61</v>
      </c>
      <c r="BM7" s="25">
        <v>381.56</v>
      </c>
      <c r="BN7" s="25">
        <v>365.55</v>
      </c>
      <c r="BO7" s="25">
        <v>264.86</v>
      </c>
      <c r="BP7" s="25">
        <v>104.27</v>
      </c>
      <c r="BQ7" s="25">
        <v>105.39</v>
      </c>
      <c r="BR7" s="25">
        <v>92.68</v>
      </c>
      <c r="BS7" s="25">
        <v>102.59</v>
      </c>
      <c r="BT7" s="25">
        <v>100.72</v>
      </c>
      <c r="BU7" s="25">
        <v>95.79</v>
      </c>
      <c r="BV7" s="25">
        <v>98.3</v>
      </c>
      <c r="BW7" s="25">
        <v>93.82</v>
      </c>
      <c r="BX7" s="25">
        <v>95.04</v>
      </c>
      <c r="BY7" s="25">
        <v>95.42</v>
      </c>
      <c r="BZ7" s="25">
        <v>97.59</v>
      </c>
      <c r="CA7" s="25">
        <v>186.99</v>
      </c>
      <c r="CB7" s="25">
        <v>185.88</v>
      </c>
      <c r="CC7" s="25">
        <v>189.3</v>
      </c>
      <c r="CD7" s="25">
        <v>193.11</v>
      </c>
      <c r="CE7" s="25">
        <v>197.27</v>
      </c>
      <c r="CF7" s="25">
        <v>171.13</v>
      </c>
      <c r="CG7" s="25">
        <v>173.7</v>
      </c>
      <c r="CH7" s="25">
        <v>178.94</v>
      </c>
      <c r="CI7" s="25">
        <v>180.19</v>
      </c>
      <c r="CJ7" s="25">
        <v>184.25</v>
      </c>
      <c r="CK7" s="25">
        <v>181.66</v>
      </c>
      <c r="CL7" s="25">
        <v>70.73</v>
      </c>
      <c r="CM7" s="25">
        <v>68.47</v>
      </c>
      <c r="CN7" s="25">
        <v>68.099999999999994</v>
      </c>
      <c r="CO7" s="25">
        <v>67.03</v>
      </c>
      <c r="CP7" s="25">
        <v>69.739999999999995</v>
      </c>
      <c r="CQ7" s="25">
        <v>60.12</v>
      </c>
      <c r="CR7" s="25">
        <v>60.34</v>
      </c>
      <c r="CS7" s="25">
        <v>59.54</v>
      </c>
      <c r="CT7" s="25">
        <v>59.26</v>
      </c>
      <c r="CU7" s="25">
        <v>60.44</v>
      </c>
      <c r="CV7" s="25">
        <v>60.21</v>
      </c>
      <c r="CW7" s="25">
        <v>89.13</v>
      </c>
      <c r="CX7" s="25">
        <v>91.38</v>
      </c>
      <c r="CY7" s="25">
        <v>89.52</v>
      </c>
      <c r="CZ7" s="25">
        <v>88.99</v>
      </c>
      <c r="DA7" s="25">
        <v>85.48</v>
      </c>
      <c r="DB7" s="25">
        <v>84.24</v>
      </c>
      <c r="DC7" s="25">
        <v>84.19</v>
      </c>
      <c r="DD7" s="25">
        <v>83.93</v>
      </c>
      <c r="DE7" s="25">
        <v>83.84</v>
      </c>
      <c r="DF7" s="25">
        <v>83.39</v>
      </c>
      <c r="DG7" s="25">
        <v>89.21</v>
      </c>
      <c r="DH7" s="25">
        <v>44.49</v>
      </c>
      <c r="DI7" s="25">
        <v>45.88</v>
      </c>
      <c r="DJ7" s="25">
        <v>46.87</v>
      </c>
      <c r="DK7" s="25">
        <v>47.89</v>
      </c>
      <c r="DL7" s="25">
        <v>48.43</v>
      </c>
      <c r="DM7" s="25">
        <v>48.83</v>
      </c>
      <c r="DN7" s="25">
        <v>49.96</v>
      </c>
      <c r="DO7" s="25">
        <v>50.82</v>
      </c>
      <c r="DP7" s="25">
        <v>51.82</v>
      </c>
      <c r="DQ7" s="25">
        <v>52.53</v>
      </c>
      <c r="DR7" s="25">
        <v>52.41</v>
      </c>
      <c r="DS7" s="25">
        <v>13.09</v>
      </c>
      <c r="DT7" s="25">
        <v>12.66</v>
      </c>
      <c r="DU7" s="25">
        <v>12.31</v>
      </c>
      <c r="DV7" s="25">
        <v>15.53</v>
      </c>
      <c r="DW7" s="25">
        <v>14.41</v>
      </c>
      <c r="DX7" s="25">
        <v>18.18</v>
      </c>
      <c r="DY7" s="25">
        <v>19.32</v>
      </c>
      <c r="DZ7" s="25">
        <v>21.16</v>
      </c>
      <c r="EA7" s="25">
        <v>22.72</v>
      </c>
      <c r="EB7" s="25">
        <v>24.16</v>
      </c>
      <c r="EC7" s="25">
        <v>26.78</v>
      </c>
      <c r="ED7" s="25">
        <v>0.82</v>
      </c>
      <c r="EE7" s="25">
        <v>0.53</v>
      </c>
      <c r="EF7" s="25">
        <v>1.33</v>
      </c>
      <c r="EG7" s="25">
        <v>0.28000000000000003</v>
      </c>
      <c r="EH7" s="25">
        <v>0.77</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川越 貴之</cp:lastModifiedBy>
  <cp:lastPrinted>2026-01-19T23:59:09Z</cp:lastPrinted>
  <dcterms:created xsi:type="dcterms:W3CDTF">2025-12-12T09:11:56Z</dcterms:created>
  <dcterms:modified xsi:type="dcterms:W3CDTF">2026-01-20T00:42:27Z</dcterms:modified>
  <cp:category/>
</cp:coreProperties>
</file>