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1.215\共有フォルダ$\管理課\■財務係\101 各種統計\10　経営比較分析表\R6経営比較分析表\01_20260120ダウンロード\"/>
    </mc:Choice>
  </mc:AlternateContent>
  <xr:revisionPtr revIDLastSave="0" documentId="13_ncr:1_{C03A0710-AA48-43ED-A2CA-A32CDA9341A5}" xr6:coauthVersionLast="47" xr6:coauthVersionMax="47" xr10:uidLastSave="{00000000-0000-0000-0000-000000000000}"/>
  <workbookProtection workbookAlgorithmName="SHA-512" workbookHashValue="cz6walsDWkI9cEDPwIV9xcbCI4j2tkcDc7u7mjOV7Voh+v1LVUuhpNVXsSpVVgHD2S0SIIrUHAp7HJoVnVhCZA==" workbookSaltValue="xjtAKgVF9B3ZIBKAZ1guLA==" workbookSpinCount="100000" lockStructure="1"/>
  <bookViews>
    <workbookView xWindow="-14415" yWindow="-2325" windowWidth="14430" windowHeight="1563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AL8" i="4" s="1"/>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AT10" i="4"/>
  <c r="AL10" i="4"/>
  <c r="W10" i="4"/>
  <c r="P10" i="4"/>
  <c r="B10" i="4"/>
  <c r="BB8" i="4"/>
  <c r="AT8" i="4"/>
  <c r="AD8" i="4"/>
  <c r="W8" i="4"/>
  <c r="P8" i="4"/>
  <c r="I8" i="4"/>
  <c r="B8"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<sst xmlns="http://schemas.openxmlformats.org/spreadsheetml/2006/main" count="228" uniqueCount="111">
  <si>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</si>
  <si>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</si>
  <si>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</si>
  <si>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</si>
  <si>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</si>
  <si>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</si>
  <si>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</si>
  <si>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</si>
  <si>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</si>
  <si>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</si>
  <si>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</si>
  <si>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</si>
  <si>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</si>
  <si>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</si>
  <si>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</si>
  <si>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</si>
  <si>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</si>
  <si>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</si>
  <si>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</si>
  <si>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</si>
  <si>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</si>
  <si>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</si>
  <si>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</si>
  <si>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</si>
  <si>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</si>
  <si>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</si>
  <si>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</si>
  <si>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</si>
  <si>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</si>
  <si>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</si>
  <si>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</si>
  <si>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</si>
  <si>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</si>
  <si>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</si>
  <si>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</si>
  <si>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</si>
  <si>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</si>
  <si>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</si>
  <si>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</si>
  <si>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</si>
  <si>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</si>
  <si>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</si>
  <si>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</si>
  <si>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</si>
  <si>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</si>
  <si>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</si>
  <si>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</si>
  <si>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</si>
  <si>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</si>
  <si>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</si>
  <si>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</si>
  <si>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</si>
  <si>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</si>
  <si>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</si>
  <si>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</si>
  <si>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</si>
  <si>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</si>
  <si>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</si>
  <si>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</si>
  <si>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</si>
  <si>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</si>
  <si>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</si>
  <si>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</si>
  <si>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</si>
  <si>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</si>
  <si>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</si>
  <si>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</si>
  <si>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</si>
  <si>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</si>
  <si>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</si>
  <si>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</si>
  <si>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</si>
  <si>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</si>
  <si>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</si>
  <si>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</si>
  <si>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</si>
  <si>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</si>
  <si>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</si>
  <si>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</si>
  <si>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</si>
  <si>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</si>
  <si>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</si>
  <si>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</si>
  <si>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</si>
  <si>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</si>
  <si>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</si>
  <si>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</si>
  <si>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</si>
  <si>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</si>
  <si>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</si>
  <si>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</si>
  <si>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</si>
  <si>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酒田市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</si>
  <si>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</si>
  <si>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</si>
  <si>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</si>
  <si>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</si>
  <si>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</si>
  <si>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</si>
  <si>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</si>
  <si>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</si>
  <si>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</si>
  <si>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</si>
  <si>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</si>
  <si>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</si>
  <si>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</si>
  <si>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</si>
  <si>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</si>
  <si>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経常収益の減少と経常費用の増加により、前年を下回った。これまで施設の統廃合や浄水場運転管理業務の第三者委託、窓口収納業務等の包括委託など、民間活力の導入に取り組んできたが、今後も継続した経費削減の検討が必要である。
「②累積欠損金比率」は、発生していない。今後、給水収益の減少が予測されることから、一層の経営の効率化が必要となる。
「③流動比率」は、企業債償還額等の減少により類似団体と比較して高い。今後、施設の更新費用の増大に伴う現金・預金の減少が予測されることから、広域連携等の推進により、経営基盤の強化を図っていく必要がある。
「④企業債残高対給水収益比率」は、償還が進み減少傾向である。施設の更新について、適正な投資規模と財源の確保の検討が必要である。
「⑤料金回収率」は、給水原価の増加により、100%を下回った。地理的条件により不採算となる地区（八幡簡易水道、飛島簡易水道等）が、全体の数値を引き下げている。
「⑥給水原価」は、類似団体と比較して高い。地理的条件により不採算となる地区が、全体の数値を上昇させる要因となっている。
「⑦施設利用率」は、配水量の減少に伴い低下している。広域的な視点による施設の統廃合により施設規模のあり方を検討していく必要がある。
「⑧有収率」は、類似団体と比較して高い。継続的に不明水量の分析を行い、漏水の早期発見・修繕に努めなければならない。</t>
    <phoneticPr fontId="4"/>
  </si>
  <si>
    <t>　給水人口の減少により、令和2年度より類似団体区分がA3からA4に変更となっている。
　給水収益が減少する一方で、施設整備、更新に多くの費用が必要となり、健全な事業運営に必要な財源確保が厳しい状況が予想される。今後、徹底した経費削減を行うとともに、適正な原価と料金水準及び料金体系の検討が必要である。
　本市では、中・長期的な視点に基づき、『新・酒田市水道事業基本計画～新しい水道ビジョンと経営戦略～』を策定し、施策を展開している。
　広域的な事業統合を実現することによって、持続可能な水道事業の経営基盤の強化を図っていく。</t>
    <phoneticPr fontId="4"/>
  </si>
  <si>
    <t>「①有形固定資産減価償却率」は、資産別に見ると機械及び装置の減価償却率が高い。中でも取水部門と浄水部門について高い減価償却率となっている。広域連携の推進によって、主要施設の小牧浄水場と水運用のあり方を検討する必要がある。
「②管路経年化率」は、類似団体と比較して高い。今後も昭和50年代に整備された管路の経年化が更に進むことから、計画的な更新を行っていく必要がある。
「③管路更新率」は、類似団体と比較して高い。アセットマネジメントによる検討結果を踏まえ、老朽度、重要度に応じて計画的に更新、耐震化を図る必要がある。</t>
    <rPh sb="131" eb="132">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</si>
</sst>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0.59</c:v>
                </c:pt>
                <c:pt idx="1">
                  <c:v>1.1299999999999999</c:v>
                </c:pt>
                <c:pt idx="2">
                  <c:v>0.8</c:v>
                </c:pt>
                <c:pt idx="3">
                  <c:v>0.7</c:v>
                </c:pt>
                <c:pt idx="4">
                  <c:v>1.0900000000000001</c:v>
                </c:pt>
              </c:numCache>
            </c:numRef>
          </c:val>
          <c:extLst>
            <c:ext xmlns:c16="http://schemas.microsoft.com/office/drawing/2014/chart" uri="{C3380CC4-5D6E-409C-BE32-E72D297353CC}">
              <c16:uniqueId val="{00000000-0399-4F30-94E3-4A0609B8C9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0399-4F30-94E3-4A0609B8C9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42.17</c:v>
                </c:pt>
                <c:pt idx="1">
                  <c:v>40.93</c:v>
                </c:pt>
                <c:pt idx="2">
                  <c:v>39.909999999999997</c:v>
                </c:pt>
                <c:pt idx="3">
                  <c:v>38.82</c:v>
                </c:pt>
                <c:pt idx="4">
                  <c:v>38.299999999999997</c:v>
                </c:pt>
              </c:numCache>
            </c:numRef>
          </c:val>
          <c:extLst>
            <c:ext xmlns:c16="http://schemas.microsoft.com/office/drawing/2014/chart" uri="{C3380CC4-5D6E-409C-BE32-E72D297353CC}">
              <c16:uniqueId val="{00000000-25CA-4AA4-BC7E-F742316858D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25CA-4AA4-BC7E-F742316858D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90.1</c:v>
                </c:pt>
                <c:pt idx="1">
                  <c:v>90.87</c:v>
                </c:pt>
                <c:pt idx="2">
                  <c:v>92.31</c:v>
                </c:pt>
                <c:pt idx="3">
                  <c:v>92.96</c:v>
                </c:pt>
                <c:pt idx="4">
                  <c:v>91.32</c:v>
                </c:pt>
              </c:numCache>
            </c:numRef>
          </c:val>
          <c:extLst>
            <c:ext xmlns:c16="http://schemas.microsoft.com/office/drawing/2014/chart" uri="{C3380CC4-5D6E-409C-BE32-E72D297353CC}">
              <c16:uniqueId val="{00000000-B54F-47F7-9C29-68D963C9A6F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B54F-47F7-9C29-68D963C9A6F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108.09</c:v>
                </c:pt>
                <c:pt idx="1">
                  <c:v>109.94</c:v>
                </c:pt>
                <c:pt idx="2">
                  <c:v>110.22</c:v>
                </c:pt>
                <c:pt idx="3">
                  <c:v>108.2</c:v>
                </c:pt>
                <c:pt idx="4">
                  <c:v>105.62</c:v>
                </c:pt>
              </c:numCache>
            </c:numRef>
          </c:val>
          <c:extLst>
            <c:ext xmlns:c16="http://schemas.microsoft.com/office/drawing/2014/chart" uri="{C3380CC4-5D6E-409C-BE32-E72D297353CC}">
              <c16:uniqueId val="{00000000-1EEB-4F2F-9A5B-8DCCD348F32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1EEB-4F2F-9A5B-8DCCD348F32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56.76</c:v>
                </c:pt>
                <c:pt idx="1">
                  <c:v>58</c:v>
                </c:pt>
                <c:pt idx="2">
                  <c:v>59.23</c:v>
                </c:pt>
                <c:pt idx="3">
                  <c:v>60.17</c:v>
                </c:pt>
                <c:pt idx="4">
                  <c:v>61.15</c:v>
                </c:pt>
              </c:numCache>
            </c:numRef>
          </c:val>
          <c:extLst>
            <c:ext xmlns:c16="http://schemas.microsoft.com/office/drawing/2014/chart" uri="{C3380CC4-5D6E-409C-BE32-E72D297353CC}">
              <c16:uniqueId val="{00000000-F647-4EDE-9790-1E01486188A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F647-4EDE-9790-1E01486188A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16.98</c:v>
                </c:pt>
                <c:pt idx="1">
                  <c:v>22.33</c:v>
                </c:pt>
                <c:pt idx="2">
                  <c:v>23.14</c:v>
                </c:pt>
                <c:pt idx="3">
                  <c:v>22.44</c:v>
                </c:pt>
                <c:pt idx="4">
                  <c:v>25.39</c:v>
                </c:pt>
              </c:numCache>
            </c:numRef>
          </c:val>
          <c:extLst>
            <c:ext xmlns:c16="http://schemas.microsoft.com/office/drawing/2014/chart" uri="{C3380CC4-5D6E-409C-BE32-E72D297353CC}">
              <c16:uniqueId val="{00000000-6309-454A-A570-A0657333FDB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6309-454A-A570-A0657333FDB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62-4C41-8041-A658B0FCE3F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BC62-4C41-8041-A658B0FCE3F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680.86</c:v>
                </c:pt>
                <c:pt idx="1">
                  <c:v>511.39</c:v>
                </c:pt>
                <c:pt idx="2">
                  <c:v>640.64</c:v>
                </c:pt>
                <c:pt idx="3">
                  <c:v>653.57000000000005</c:v>
                </c:pt>
                <c:pt idx="4">
                  <c:v>555.13</c:v>
                </c:pt>
              </c:numCache>
            </c:numRef>
          </c:val>
          <c:extLst>
            <c:ext xmlns:c16="http://schemas.microsoft.com/office/drawing/2014/chart" uri="{C3380CC4-5D6E-409C-BE32-E72D297353CC}">
              <c16:uniqueId val="{00000000-0319-4810-ACAD-2481334E3BE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0319-4810-ACAD-2481334E3BE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135.03</c:v>
                </c:pt>
                <c:pt idx="1">
                  <c:v>115.87</c:v>
                </c:pt>
                <c:pt idx="2">
                  <c:v>94.9</c:v>
                </c:pt>
                <c:pt idx="3">
                  <c:v>78.67</c:v>
                </c:pt>
                <c:pt idx="4">
                  <c:v>66.040000000000006</c:v>
                </c:pt>
              </c:numCache>
            </c:numRef>
          </c:val>
          <c:extLst>
            <c:ext xmlns:c16="http://schemas.microsoft.com/office/drawing/2014/chart" uri="{C3380CC4-5D6E-409C-BE32-E72D297353CC}">
              <c16:uniqueId val="{00000000-1176-4920-AAC4-77BBDB4AFB4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1176-4920-AAC4-77BBDB4AFB4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99.25</c:v>
                </c:pt>
                <c:pt idx="1">
                  <c:v>101.94</c:v>
                </c:pt>
                <c:pt idx="2">
                  <c:v>100.68</c:v>
                </c:pt>
                <c:pt idx="3">
                  <c:v>99.06</c:v>
                </c:pt>
                <c:pt idx="4">
                  <c:v>94.95</c:v>
                </c:pt>
              </c:numCache>
            </c:numRef>
          </c:val>
          <c:extLst>
            <c:ext xmlns:c16="http://schemas.microsoft.com/office/drawing/2014/chart" uri="{C3380CC4-5D6E-409C-BE32-E72D297353CC}">
              <c16:uniqueId val="{00000000-C964-4DD0-9C15-3C7E918658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964-4DD0-9C15-3C7E918658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220.81</c:v>
                </c:pt>
                <c:pt idx="1">
                  <c:v>216.1</c:v>
                </c:pt>
                <c:pt idx="2">
                  <c:v>219.62</c:v>
                </c:pt>
                <c:pt idx="3">
                  <c:v>223.67</c:v>
                </c:pt>
                <c:pt idx="4">
                  <c:v>234.22</c:v>
                </c:pt>
              </c:numCache>
            </c:numRef>
          </c:val>
          <c:extLst>
            <c:ext xmlns:c16="http://schemas.microsoft.com/office/drawing/2014/chart" uri="{C3380CC4-5D6E-409C-BE32-E72D297353CC}">
              <c16:uniqueId val="{00000000-CEEA-47F2-930E-3B04FC464EA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CEEA-47F2-930E-3B04FC464EA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33"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山形県　酒田市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93924</v>
      </c>
      <c r="AM8" s="44"/>
      <c r="AN8" s="44"/>
      <c r="AO8" s="44"/>
      <c r="AP8" s="44"/>
      <c r="AQ8" s="44"/>
      <c r="AR8" s="44"/>
      <c r="AS8" s="44"/>
      <c r="AT8" s="45">
        <f>データ!$S$6</f>
        <v>602.98</v>
      </c>
      <c r="AU8" s="46"/>
      <c r="AV8" s="46"/>
      <c r="AW8" s="46"/>
      <c r="AX8" s="46"/>
      <c r="AY8" s="46"/>
      <c r="AZ8" s="46"/>
      <c r="BA8" s="46"/>
      <c r="BB8" s="47">
        <f>データ!$T$6</f>
        <v>155.77000000000001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85.68</v>
      </c>
      <c r="J10" s="46"/>
      <c r="K10" s="46"/>
      <c r="L10" s="46"/>
      <c r="M10" s="46"/>
      <c r="N10" s="46"/>
      <c r="O10" s="80"/>
      <c r="P10" s="47">
        <f>データ!$P$6</f>
        <v>99.68</v>
      </c>
      <c r="Q10" s="47"/>
      <c r="R10" s="47"/>
      <c r="S10" s="47"/>
      <c r="T10" s="47"/>
      <c r="U10" s="47"/>
      <c r="V10" s="47"/>
      <c r="W10" s="44">
        <f>データ!$Q$6</f>
        <v>3564</v>
      </c>
      <c r="X10" s="44"/>
      <c r="Y10" s="44"/>
      <c r="Z10" s="44"/>
      <c r="AA10" s="44"/>
      <c r="AB10" s="44"/>
      <c r="AC10" s="44"/>
      <c r="AD10" s="2"/>
      <c r="AE10" s="2"/>
      <c r="AF10" s="2"/>
      <c r="AG10" s="2"/>
      <c r="AH10" s="2"/>
      <c r="AI10" s="2"/>
      <c r="AJ10" s="2"/>
      <c r="AK10" s="2"/>
      <c r="AL10" s="44">
        <f>データ!$U$6</f>
        <v>92805</v>
      </c>
      <c r="AM10" s="44"/>
      <c r="AN10" s="44"/>
      <c r="AO10" s="44"/>
      <c r="AP10" s="44"/>
      <c r="AQ10" s="44"/>
      <c r="AR10" s="44"/>
      <c r="AS10" s="44"/>
      <c r="AT10" s="45">
        <f>データ!$V$6</f>
        <v>279.77</v>
      </c>
      <c r="AU10" s="46"/>
      <c r="AV10" s="46"/>
      <c r="AW10" s="46"/>
      <c r="AX10" s="46"/>
      <c r="AY10" s="46"/>
      <c r="AZ10" s="46"/>
      <c r="BA10" s="46"/>
      <c r="BB10" s="47">
        <f>データ!$W$6</f>
        <v>331.72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108</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ednyO/oJQUKcLSZDrJlXBzNg4idhnBNG3Bn5t3HZCaB047fZomUWmrJcpIX+kunYLMiJ0LTPmhWP80rIhI5Yg==" saltValue="9zfdnGvNxsqN4ICWrB1QB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62049</v>
      </c>
      <c r="D6" s="20">
        <f t="shared" si="3"/>
        <v>46</v>
      </c>
      <c r="E6" s="20">
        <f t="shared" si="3"/>
        <v>1</v>
      </c>
      <c r="F6" s="20">
        <f t="shared" si="3"/>
        <v>0</v>
      </c>
      <c r="G6" s="20">
        <f t="shared" si="3"/>
        <v>1</v>
      </c>
      <c r="H6" s="20" t="str">
        <f t="shared" si="3"/>
        <v>山形県　酒田市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85.68</v>
      </c>
      <c r="P6" s="21">
        <f t="shared" si="3"/>
        <v>99.68</v>
      </c>
      <c r="Q6" s="21">
        <f t="shared" si="3"/>
        <v>3564</v>
      </c>
      <c r="R6" s="21">
        <f t="shared" si="3"/>
        <v>93924</v>
      </c>
      <c r="S6" s="21">
        <f t="shared" si="3"/>
        <v>602.98</v>
      </c>
      <c r="T6" s="21">
        <f t="shared" si="3"/>
        <v>155.77000000000001</v>
      </c>
      <c r="U6" s="21">
        <f t="shared" si="3"/>
        <v>92805</v>
      </c>
      <c r="V6" s="21">
        <f t="shared" si="3"/>
        <v>279.77</v>
      </c>
      <c r="W6" s="21">
        <f t="shared" si="3"/>
        <v>331.72</v>
      </c>
      <c r="X6" s="22">
        <f>IF(X7="",NA(),X7)</f>
        <v>108.09</v>
      </c>
      <c r="Y6" s="22">
        <f t="shared" ref="Y6:AG6" si="4">IF(Y7="",NA(),Y7)</f>
        <v>109.94</v>
      </c>
      <c r="Z6" s="22">
        <f t="shared" si="4"/>
        <v>110.22</v>
      </c>
      <c r="AA6" s="22">
        <f t="shared" si="4"/>
        <v>108.2</v>
      </c>
      <c r="AB6" s="22">
        <f t="shared" si="4"/>
        <v>105.62</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680.86</v>
      </c>
      <c r="AU6" s="22">
        <f t="shared" ref="AU6:BC6" si="6">IF(AU7="",NA(),AU7)</f>
        <v>511.39</v>
      </c>
      <c r="AV6" s="22">
        <f t="shared" si="6"/>
        <v>640.64</v>
      </c>
      <c r="AW6" s="22">
        <f t="shared" si="6"/>
        <v>653.57000000000005</v>
      </c>
      <c r="AX6" s="22">
        <f t="shared" si="6"/>
        <v>555.13</v>
      </c>
      <c r="AY6" s="22">
        <f t="shared" si="6"/>
        <v>350.79</v>
      </c>
      <c r="AZ6" s="22">
        <f t="shared" si="6"/>
        <v>354.57</v>
      </c>
      <c r="BA6" s="22">
        <f t="shared" si="6"/>
        <v>357.74</v>
      </c>
      <c r="BB6" s="22">
        <f t="shared" si="6"/>
        <v>344.88</v>
      </c>
      <c r="BC6" s="22">
        <f t="shared" si="6"/>
        <v>326.02</v>
      </c>
      <c r="BD6" s="21" t="str">
        <f>IF(BD7="","",IF(BD7="-","【-】","【"&amp;SUBSTITUTE(TEXT(BD7,"#,##0.00"),"-","△")&amp;"】"))</f>
        <v>【239.69】</v>
      </c>
      <c r="BE6" s="22">
        <f>IF(BE7="",NA(),BE7)</f>
        <v>135.03</v>
      </c>
      <c r="BF6" s="22">
        <f t="shared" ref="BF6:BN6" si="7">IF(BF7="",NA(),BF7)</f>
        <v>115.87</v>
      </c>
      <c r="BG6" s="22">
        <f t="shared" si="7"/>
        <v>94.9</v>
      </c>
      <c r="BH6" s="22">
        <f t="shared" si="7"/>
        <v>78.67</v>
      </c>
      <c r="BI6" s="22">
        <f t="shared" si="7"/>
        <v>66.040000000000006</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99.25</v>
      </c>
      <c r="BQ6" s="22">
        <f t="shared" ref="BQ6:BY6" si="8">IF(BQ7="",NA(),BQ7)</f>
        <v>101.94</v>
      </c>
      <c r="BR6" s="22">
        <f t="shared" si="8"/>
        <v>100.68</v>
      </c>
      <c r="BS6" s="22">
        <f t="shared" si="8"/>
        <v>99.06</v>
      </c>
      <c r="BT6" s="22">
        <f t="shared" si="8"/>
        <v>94.95</v>
      </c>
      <c r="BU6" s="22">
        <f t="shared" si="8"/>
        <v>100.85</v>
      </c>
      <c r="BV6" s="22">
        <f t="shared" si="8"/>
        <v>103.79</v>
      </c>
      <c r="BW6" s="22">
        <f t="shared" si="8"/>
        <v>98.3</v>
      </c>
      <c r="BX6" s="22">
        <f t="shared" si="8"/>
        <v>98.89</v>
      </c>
      <c r="BY6" s="22">
        <f t="shared" si="8"/>
        <v>99.25</v>
      </c>
      <c r="BZ6" s="21" t="str">
        <f>IF(BZ7="","",IF(BZ7="-","【-】","【"&amp;SUBSTITUTE(TEXT(BZ7,"#,##0.00"),"-","△")&amp;"】"))</f>
        <v>【97.59】</v>
      </c>
      <c r="CA6" s="22">
        <f>IF(CA7="",NA(),CA7)</f>
        <v>220.81</v>
      </c>
      <c r="CB6" s="22">
        <f t="shared" ref="CB6:CJ6" si="9">IF(CB7="",NA(),CB7)</f>
        <v>216.1</v>
      </c>
      <c r="CC6" s="22">
        <f t="shared" si="9"/>
        <v>219.62</v>
      </c>
      <c r="CD6" s="22">
        <f t="shared" si="9"/>
        <v>223.67</v>
      </c>
      <c r="CE6" s="22">
        <f t="shared" si="9"/>
        <v>234.22</v>
      </c>
      <c r="CF6" s="22">
        <f t="shared" si="9"/>
        <v>167.1</v>
      </c>
      <c r="CG6" s="22">
        <f t="shared" si="9"/>
        <v>167.86</v>
      </c>
      <c r="CH6" s="22">
        <f t="shared" si="9"/>
        <v>173.68</v>
      </c>
      <c r="CI6" s="22">
        <f t="shared" si="9"/>
        <v>174.52</v>
      </c>
      <c r="CJ6" s="22">
        <f t="shared" si="9"/>
        <v>178.92</v>
      </c>
      <c r="CK6" s="21" t="str">
        <f>IF(CK7="","",IF(CK7="-","【-】","【"&amp;SUBSTITUTE(TEXT(CK7,"#,##0.00"),"-","△")&amp;"】"))</f>
        <v>【181.66】</v>
      </c>
      <c r="CL6" s="22">
        <f>IF(CL7="",NA(),CL7)</f>
        <v>42.17</v>
      </c>
      <c r="CM6" s="22">
        <f t="shared" ref="CM6:CU6" si="10">IF(CM7="",NA(),CM7)</f>
        <v>40.93</v>
      </c>
      <c r="CN6" s="22">
        <f t="shared" si="10"/>
        <v>39.909999999999997</v>
      </c>
      <c r="CO6" s="22">
        <f t="shared" si="10"/>
        <v>38.82</v>
      </c>
      <c r="CP6" s="22">
        <f t="shared" si="10"/>
        <v>38.299999999999997</v>
      </c>
      <c r="CQ6" s="22">
        <f t="shared" si="10"/>
        <v>59.91</v>
      </c>
      <c r="CR6" s="22">
        <f t="shared" si="10"/>
        <v>59.4</v>
      </c>
      <c r="CS6" s="22">
        <f t="shared" si="10"/>
        <v>59.24</v>
      </c>
      <c r="CT6" s="22">
        <f t="shared" si="10"/>
        <v>58.77</v>
      </c>
      <c r="CU6" s="22">
        <f t="shared" si="10"/>
        <v>59.17</v>
      </c>
      <c r="CV6" s="21" t="str">
        <f>IF(CV7="","",IF(CV7="-","【-】","【"&amp;SUBSTITUTE(TEXT(CV7,"#,##0.00"),"-","△")&amp;"】"))</f>
        <v>【60.21】</v>
      </c>
      <c r="CW6" s="22">
        <f>IF(CW7="",NA(),CW7)</f>
        <v>90.1</v>
      </c>
      <c r="CX6" s="22">
        <f t="shared" ref="CX6:DF6" si="11">IF(CX7="",NA(),CX7)</f>
        <v>90.87</v>
      </c>
      <c r="CY6" s="22">
        <f t="shared" si="11"/>
        <v>92.31</v>
      </c>
      <c r="CZ6" s="22">
        <f t="shared" si="11"/>
        <v>92.96</v>
      </c>
      <c r="DA6" s="22">
        <f t="shared" si="11"/>
        <v>91.32</v>
      </c>
      <c r="DB6" s="22">
        <f t="shared" si="11"/>
        <v>87.26</v>
      </c>
      <c r="DC6" s="22">
        <f t="shared" si="11"/>
        <v>87.57</v>
      </c>
      <c r="DD6" s="22">
        <f t="shared" si="11"/>
        <v>87.26</v>
      </c>
      <c r="DE6" s="22">
        <f t="shared" si="11"/>
        <v>86.95</v>
      </c>
      <c r="DF6" s="22">
        <f t="shared" si="11"/>
        <v>86.58</v>
      </c>
      <c r="DG6" s="21" t="str">
        <f>IF(DG7="","",IF(DG7="-","【-】","【"&amp;SUBSTITUTE(TEXT(DG7,"#,##0.00"),"-","△")&amp;"】"))</f>
        <v>【89.21】</v>
      </c>
      <c r="DH6" s="22">
        <f>IF(DH7="",NA(),DH7)</f>
        <v>56.76</v>
      </c>
      <c r="DI6" s="22">
        <f t="shared" ref="DI6:DQ6" si="12">IF(DI7="",NA(),DI7)</f>
        <v>58</v>
      </c>
      <c r="DJ6" s="22">
        <f t="shared" si="12"/>
        <v>59.23</v>
      </c>
      <c r="DK6" s="22">
        <f t="shared" si="12"/>
        <v>60.17</v>
      </c>
      <c r="DL6" s="22">
        <f t="shared" si="12"/>
        <v>61.15</v>
      </c>
      <c r="DM6" s="22">
        <f t="shared" si="12"/>
        <v>49.2</v>
      </c>
      <c r="DN6" s="22">
        <f t="shared" si="12"/>
        <v>50.01</v>
      </c>
      <c r="DO6" s="22">
        <f t="shared" si="12"/>
        <v>50.99</v>
      </c>
      <c r="DP6" s="22">
        <f t="shared" si="12"/>
        <v>51.79</v>
      </c>
      <c r="DQ6" s="22">
        <f t="shared" si="12"/>
        <v>52.02</v>
      </c>
      <c r="DR6" s="21" t="str">
        <f>IF(DR7="","",IF(DR7="-","【-】","【"&amp;SUBSTITUTE(TEXT(DR7,"#,##0.00"),"-","△")&amp;"】"))</f>
        <v>【52.41】</v>
      </c>
      <c r="DS6" s="22">
        <f>IF(DS7="",NA(),DS7)</f>
        <v>16.98</v>
      </c>
      <c r="DT6" s="22">
        <f t="shared" ref="DT6:EB6" si="13">IF(DT7="",NA(),DT7)</f>
        <v>22.33</v>
      </c>
      <c r="DU6" s="22">
        <f t="shared" si="13"/>
        <v>23.14</v>
      </c>
      <c r="DV6" s="22">
        <f t="shared" si="13"/>
        <v>22.44</v>
      </c>
      <c r="DW6" s="22">
        <f t="shared" si="13"/>
        <v>25.39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0.59</v>
      </c>
      <c r="EE6" s="22">
        <f t="shared" ref="EE6:EM6" si="14">IF(EE7="",NA(),EE7)</f>
        <v>1.1299999999999999</v>
      </c>
      <c r="EF6" s="22">
        <f t="shared" si="14"/>
        <v>0.8</v>
      </c>
      <c r="EG6" s="22">
        <f t="shared" si="14"/>
        <v>0.7</v>
      </c>
      <c r="EH6" s="22">
        <f t="shared" si="14"/>
        <v>1.0900000000000001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62049</v>
      </c>
      <c r="D7" s="24">
        <v>46</v>
      </c>
      <c r="E7" s="24">
        <v>1</v>
      </c>
      <c r="F7" s="24">
        <v>0</v>
      </c>
      <c r="G7" s="24">
        <v>1</v>
      </c>
      <c r="H7" s="24" t="s">
        <v>92</v>
      </c>
      <c r="I7" s="24" t="s">
        <v>93</v>
      </c>
      <c r="J7" s="24" t="s">
        <v>94</v>
      </c>
      <c r="K7" s="24" t="s">
        <v>95</v>
      </c>
      <c r="L7" s="24" t="s">
        <v>96</v>
      </c>
      <c r="M7" s="24" t="s">
        <v>97</v>
      </c>
      <c r="N7" s="25" t="s">
        <v>98</v>
      </c>
      <c r="O7" s="25">
        <v>85.68</v>
      </c>
      <c r="P7" s="25">
        <v>99.68</v>
      </c>
      <c r="Q7" s="25">
        <v>3564</v>
      </c>
      <c r="R7" s="25">
        <v>93924</v>
      </c>
      <c r="S7" s="25">
        <v>602.98</v>
      </c>
      <c r="T7" s="25">
        <v>155.77000000000001</v>
      </c>
      <c r="U7" s="25">
        <v>92805</v>
      </c>
      <c r="V7" s="25">
        <v>279.77</v>
      </c>
      <c r="W7" s="25">
        <v>331.72</v>
      </c>
      <c r="X7" s="25">
        <v>108.09</v>
      </c>
      <c r="Y7" s="25">
        <v>109.94</v>
      </c>
      <c r="Z7" s="25">
        <v>110.22</v>
      </c>
      <c r="AA7" s="25">
        <v>108.2</v>
      </c>
      <c r="AB7" s="25">
        <v>105.62</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680.86</v>
      </c>
      <c r="AU7" s="25">
        <v>511.39</v>
      </c>
      <c r="AV7" s="25">
        <v>640.64</v>
      </c>
      <c r="AW7" s="25">
        <v>653.57000000000005</v>
      </c>
      <c r="AX7" s="25">
        <v>555.13</v>
      </c>
      <c r="AY7" s="25">
        <v>350.79</v>
      </c>
      <c r="AZ7" s="25">
        <v>354.57</v>
      </c>
      <c r="BA7" s="25">
        <v>357.74</v>
      </c>
      <c r="BB7" s="25">
        <v>344.88</v>
      </c>
      <c r="BC7" s="25">
        <v>326.02</v>
      </c>
      <c r="BD7" s="25">
        <v>239.69</v>
      </c>
      <c r="BE7" s="25">
        <v>135.03</v>
      </c>
      <c r="BF7" s="25">
        <v>115.87</v>
      </c>
      <c r="BG7" s="25">
        <v>94.9</v>
      </c>
      <c r="BH7" s="25">
        <v>78.67</v>
      </c>
      <c r="BI7" s="25">
        <v>66.040000000000006</v>
      </c>
      <c r="BJ7" s="25">
        <v>322.92</v>
      </c>
      <c r="BK7" s="25">
        <v>303.45999999999998</v>
      </c>
      <c r="BL7" s="25">
        <v>307.27999999999997</v>
      </c>
      <c r="BM7" s="25">
        <v>304.02</v>
      </c>
      <c r="BN7" s="25">
        <v>300.54000000000002</v>
      </c>
      <c r="BO7" s="25">
        <v>264.86</v>
      </c>
      <c r="BP7" s="25">
        <v>99.25</v>
      </c>
      <c r="BQ7" s="25">
        <v>101.94</v>
      </c>
      <c r="BR7" s="25">
        <v>100.68</v>
      </c>
      <c r="BS7" s="25">
        <v>99.06</v>
      </c>
      <c r="BT7" s="25">
        <v>94.95</v>
      </c>
      <c r="BU7" s="25">
        <v>100.85</v>
      </c>
      <c r="BV7" s="25">
        <v>103.79</v>
      </c>
      <c r="BW7" s="25">
        <v>98.3</v>
      </c>
      <c r="BX7" s="25">
        <v>98.89</v>
      </c>
      <c r="BY7" s="25">
        <v>99.25</v>
      </c>
      <c r="BZ7" s="25">
        <v>97.59</v>
      </c>
      <c r="CA7" s="25">
        <v>220.81</v>
      </c>
      <c r="CB7" s="25">
        <v>216.1</v>
      </c>
      <c r="CC7" s="25">
        <v>219.62</v>
      </c>
      <c r="CD7" s="25">
        <v>223.67</v>
      </c>
      <c r="CE7" s="25">
        <v>234.22</v>
      </c>
      <c r="CF7" s="25">
        <v>167.1</v>
      </c>
      <c r="CG7" s="25">
        <v>167.86</v>
      </c>
      <c r="CH7" s="25">
        <v>173.68</v>
      </c>
      <c r="CI7" s="25">
        <v>174.52</v>
      </c>
      <c r="CJ7" s="25">
        <v>178.92</v>
      </c>
      <c r="CK7" s="25">
        <v>181.66</v>
      </c>
      <c r="CL7" s="25">
        <v>42.17</v>
      </c>
      <c r="CM7" s="25">
        <v>40.93</v>
      </c>
      <c r="CN7" s="25">
        <v>39.909999999999997</v>
      </c>
      <c r="CO7" s="25">
        <v>38.82</v>
      </c>
      <c r="CP7" s="25">
        <v>38.299999999999997</v>
      </c>
      <c r="CQ7" s="25">
        <v>59.91</v>
      </c>
      <c r="CR7" s="25">
        <v>59.4</v>
      </c>
      <c r="CS7" s="25">
        <v>59.24</v>
      </c>
      <c r="CT7" s="25">
        <v>58.77</v>
      </c>
      <c r="CU7" s="25">
        <v>59.17</v>
      </c>
      <c r="CV7" s="25">
        <v>60.21</v>
      </c>
      <c r="CW7" s="25">
        <v>90.1</v>
      </c>
      <c r="CX7" s="25">
        <v>90.87</v>
      </c>
      <c r="CY7" s="25">
        <v>92.31</v>
      </c>
      <c r="CZ7" s="25">
        <v>92.96</v>
      </c>
      <c r="DA7" s="25">
        <v>91.32</v>
      </c>
      <c r="DB7" s="25">
        <v>87.26</v>
      </c>
      <c r="DC7" s="25">
        <v>87.57</v>
      </c>
      <c r="DD7" s="25">
        <v>87.26</v>
      </c>
      <c r="DE7" s="25">
        <v>86.95</v>
      </c>
      <c r="DF7" s="25">
        <v>86.58</v>
      </c>
      <c r="DG7" s="25">
        <v>89.21</v>
      </c>
      <c r="DH7" s="25">
        <v>56.76</v>
      </c>
      <c r="DI7" s="25">
        <v>58</v>
      </c>
      <c r="DJ7" s="25">
        <v>59.23</v>
      </c>
      <c r="DK7" s="25">
        <v>60.17</v>
      </c>
      <c r="DL7" s="25">
        <v>61.15</v>
      </c>
      <c r="DM7" s="25">
        <v>49.2</v>
      </c>
      <c r="DN7" s="25">
        <v>50.01</v>
      </c>
      <c r="DO7" s="25">
        <v>50.99</v>
      </c>
      <c r="DP7" s="25">
        <v>51.79</v>
      </c>
      <c r="DQ7" s="25">
        <v>52.02</v>
      </c>
      <c r="DR7" s="25">
        <v>52.41</v>
      </c>
      <c r="DS7" s="25">
        <v>16.98</v>
      </c>
      <c r="DT7" s="25">
        <v>22.33</v>
      </c>
      <c r="DU7" s="25">
        <v>23.14</v>
      </c>
      <c r="DV7" s="25">
        <v>22.44</v>
      </c>
      <c r="DW7" s="25">
        <v>25.39</v>
      </c>
      <c r="DX7" s="25">
        <v>18.329999999999998</v>
      </c>
      <c r="DY7" s="25">
        <v>20.27</v>
      </c>
      <c r="DZ7" s="25">
        <v>21.69</v>
      </c>
      <c r="EA7" s="25">
        <v>23.19</v>
      </c>
      <c r="EB7" s="25">
        <v>24.61</v>
      </c>
      <c r="EC7" s="25">
        <v>26.78</v>
      </c>
      <c r="ED7" s="25">
        <v>0.59</v>
      </c>
      <c r="EE7" s="25">
        <v>1.1299999999999999</v>
      </c>
      <c r="EF7" s="25">
        <v>0.8</v>
      </c>
      <c r="EG7" s="25">
        <v>0.7</v>
      </c>
      <c r="EH7" s="25">
        <v>1.0900000000000001</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11219 進藤 亮</cp:lastModifiedBy>
  <dcterms:created xsi:type="dcterms:W3CDTF">2025-12-12T09:11:55Z</dcterms:created>
  <dcterms:modified xsi:type="dcterms:W3CDTF">2026-01-20T03:00:47Z</dcterms:modified>
  <cp:category/>
</cp:coreProperties>
</file>