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v010265\NewR22\02　公営企業\02　公営企業決算統計\00　総括\R7\100_経営比較分析表\260114公営企業に係る経営比較分析表（令和６年度決算）の分析・公表について\03_経営比較分析表の公表（事業別データ保存）\01_水道事業（簡水含む）\02 米沢市○\"/>
    </mc:Choice>
  </mc:AlternateContent>
  <xr:revisionPtr revIDLastSave="0" documentId="13_ncr:1_{C54CE3F2-D1C7-4BE1-9369-64BFB62E8084}" xr6:coauthVersionLast="47" xr6:coauthVersionMax="47" xr10:uidLastSave="{00000000-0000-0000-0000-000000000000}"/>
  <workbookProtection workbookAlgorithmName="SHA-512" workbookHashValue="7GxmkdtneXZyQp5OdDFZLDPMtgrfAwxmWo1WaRiPtdbNCLvvyKCO76Us0CFlqSVEB5gl8fjLN1dyX8pN1LZcAA==" workbookSaltValue="ouJZLTEI3mj6zV+gT7piJ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N6" i="5"/>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W10" i="4"/>
  <c r="I10" i="4"/>
  <c r="B10" i="4"/>
  <c r="BB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<sst xmlns="http://schemas.openxmlformats.org/spreadsheetml/2006/main" count="228" uniqueCount="113">
  <si>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</si>
  <si>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</si>
  <si>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</si>
  <si>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</si>
  <si>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</si>
  <si>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</si>
  <si>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</si>
  <si>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</si>
  <si>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</si>
  <si>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</si>
  <si>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</si>
  <si>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</si>
  <si>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</si>
  <si>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</si>
  <si>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</si>
  <si>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</si>
  <si>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</si>
  <si>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</si>
  <si>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</si>
  <si>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</si>
  <si>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</si>
  <si>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</si>
  <si>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</si>
  <si>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</si>
  <si>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</si>
  <si>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</si>
  <si>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</si>
  <si>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</si>
  <si>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</si>
  <si>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</si>
  <si>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</si>
  <si>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</si>
  <si>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</si>
  <si>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</si>
  <si>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</si>
  <si>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</si>
  <si>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</si>
  <si>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</si>
  <si>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</si>
  <si>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</si>
  <si>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</si>
  <si>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</si>
  <si>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</si>
  <si>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</si>
  <si>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</si>
  <si>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</si>
  <si>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</si>
  <si>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</si>
  <si>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</si>
  <si>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</si>
  <si>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</si>
  <si>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</si>
  <si>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</si>
  <si>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</si>
  <si>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</si>
  <si>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</si>
  <si>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</si>
  <si>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</si>
  <si>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</si>
  <si>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</si>
  <si>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</si>
  <si>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</si>
  <si>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</si>
  <si>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</si>
  <si>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</si>
  <si>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</si>
  <si>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</si>
  <si>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</si>
  <si>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</si>
  <si>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</si>
  <si>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</si>
  <si>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</si>
  <si>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</si>
  <si>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</si>
  <si>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</si>
  <si>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</si>
  <si>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</si>
  <si>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</si>
  <si>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</si>
  <si>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</si>
  <si>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</si>
  <si>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</si>
  <si>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</si>
  <si>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</si>
  <si>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</si>
  <si>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</si>
  <si>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</si>
  <si>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</si>
  <si>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</si>
  <si>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</si>
  <si>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</si>
  <si>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</si>
  <si>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</si>
  <si>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山形県　米沢市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</si>
  <si>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</si>
  <si>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</si>
  <si>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</si>
  <si>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</si>
  <si>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</si>
  <si>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</si>
  <si>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</si>
  <si>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</si>
  <si>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</si>
  <si>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</si>
  <si>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</si>
  <si>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</si>
  <si>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</si>
  <si>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</si>
  <si>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</si>
  <si>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</si>
  <si>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①有形固定資産減価償却率は、類似団体平均値と比較して高い水準にあり、毎年上昇していることから、老朽化した施設・設備を計画的に更新していく必要がある。
②管路経年化率は、令和6年度において、類似団体平均値を上回る値となった。
③管路更新率については類似団体と比較して低い水準となっていることから、老朽化の進行に更新が追いついていないことが分かる。また、近い将来、第7次拡張事業期（S56～S60）に急速に整備された管路が一斉に老朽化し、管路経年化率が大幅に上昇することが予想されるため、アセットマネジメントの活用等により、計画的かつ効率的な施設・設備の更新を行っていく必要がある。</t>
    <rPh sb="76" eb="82">
      <t>カンロケイネンカリツ</t>
    </rPh>
    <rPh sb="84" eb="86">
      <t>レイワ</t>
    </rPh>
    <rPh sb="87" eb="89">
      <t>ネンド</t>
    </rPh>
    <rPh sb="94" eb="98">
      <t>ルイジダンタイ</t>
    </rPh>
    <rPh sb="102" eb="104">
      <t>ウワマワ</t>
    </rPh>
    <rPh sb="105" eb="106">
      <t>アタイ</t>
    </rPh>
    <rPh sb="147" eb="150">
      <t>ロウキュウカ</t>
    </rPh>
    <rPh sb="151" eb="153">
      <t>シンコウ</t>
    </rPh>
    <rPh sb="154" eb="156">
      <t>コウシン</t>
    </rPh>
    <rPh sb="157" eb="158">
      <t>オ</t>
    </rPh>
    <rPh sb="168" eb="169">
      <t>ワ</t>
    </rPh>
    <phoneticPr fontId="4"/>
  </si>
  <si>
    <t>経常収支比率、流動比率、料金回収率等が類似団体と比較して高い水準にあることから、現状では経営の健全性は保たれているといえる。しかし、人口減少に伴う有収水量の減少が続いており、給水収益は減収傾向にある。また、昨今の物価高騰や職員給与費の増加といった営業費用の増大が経営を圧迫している状況にある。施設の老朽化についても、有形固定資産減価償却率は類似団体より高く、毎年上昇している。これらの課題に対応するため、資産の適切な維持管理、施設の統廃合等による経費削減、適正な料金水準の設定が必要であるとともに、計画的な管路更新・耐震化や漏水調査による有収率の向上を目指す。また、公営企業は専門的な技術の習得に時間を要するため、人材確保・育成も課題の一つである。研修等への参加を促進し、職員の技術力の向上を図ることで、今後の経営の健全化に繋げていく。</t>
    <rPh sb="219" eb="220">
      <t>ナド</t>
    </rPh>
    <rPh sb="223" eb="227">
      <t>ケイヒサクゲン</t>
    </rPh>
    <rPh sb="271" eb="272">
      <t>リツ</t>
    </rPh>
    <phoneticPr fontId="4"/>
  </si>
  <si>
    <t>③流動比率においては、100％を超えていることから、短期的な債務に対して、現金等の資産で十分に賄われているが、今後、施設の更新費用の増大に伴う現金預金の減少が予測される。また、令和6年度から企業債を継続的に借入ることから注視が必要である。
①経常収支比率、⑤料金回収率は100％を超えており、かつ類似団体平均と比較しても高い水準にある。⑤の料金回収率が前年度より上昇した要因は、令和6年度において物価高騰等による水道料金の減免（R2.R4.R5減免措置）を実施しなかったことによるものである。しかしながら、昨今の物価高騰や人口減少、節水機器の普及等により、有収水量の減少傾向が続いており、令和9年度以降には収支のマイナスとなる見込みであるため、経費削減及び適正な料金設定が必要である。
⑥給水原価は、全国及び類似団体の平均と比較して高い。この要因は、有収水量の減少傾向に加え、配水管100ｍ当たりの給水口が少なく、配水に係るコストが高いためである。
⑦施設利用率は、類似団体平均値を上回っているが、⑧有収率が低く、施設の稼働状況が給水収益に結びついていないといえる。早期に原因を特定するとともに、引き続き計画的な管路更新と定期的な漏水調査を行い、有収率の向上に務める。</t>
    <rPh sb="44" eb="46">
      <t>ジュウブン</t>
    </rPh>
    <rPh sb="55" eb="57">
      <t>コンゴ</t>
    </rPh>
    <rPh sb="58" eb="60">
      <t>シセツ</t>
    </rPh>
    <rPh sb="61" eb="63">
      <t>コウシン</t>
    </rPh>
    <rPh sb="63" eb="65">
      <t>ヒヨウ</t>
    </rPh>
    <rPh sb="66" eb="68">
      <t>ゾウダイ</t>
    </rPh>
    <rPh sb="69" eb="70">
      <t>トモナ</t>
    </rPh>
    <rPh sb="71" eb="73">
      <t>ゲンキン</t>
    </rPh>
    <rPh sb="73" eb="75">
      <t>ヨキン</t>
    </rPh>
    <rPh sb="76" eb="78">
      <t>ゲンショウ</t>
    </rPh>
    <rPh sb="79" eb="81">
      <t>ヨソク</t>
    </rPh>
    <rPh sb="88" eb="90">
      <t>レイワ</t>
    </rPh>
    <rPh sb="91" eb="93">
      <t>ネンド</t>
    </rPh>
    <rPh sb="95" eb="98">
      <t>キギョウサイ</t>
    </rPh>
    <rPh sb="99" eb="102">
      <t>ケイゾクテキ</t>
    </rPh>
    <rPh sb="103" eb="105">
      <t>カリイレ</t>
    </rPh>
    <rPh sb="110" eb="112">
      <t>チュウシ</t>
    </rPh>
    <rPh sb="113" eb="115">
      <t>ヒツヨウ</t>
    </rPh>
    <rPh sb="170" eb="175">
      <t>リョウキンカイシュウリツ</t>
    </rPh>
    <rPh sb="176" eb="179">
      <t>ゼンネンド</t>
    </rPh>
    <rPh sb="181" eb="183">
      <t>ジョウショウ</t>
    </rPh>
    <rPh sb="185" eb="187">
      <t>ヨウイン</t>
    </rPh>
    <rPh sb="189" eb="191">
      <t>レイワ</t>
    </rPh>
    <rPh sb="192" eb="194">
      <t>ネンド</t>
    </rPh>
    <rPh sb="198" eb="200">
      <t>ブッカ</t>
    </rPh>
    <rPh sb="200" eb="203">
      <t>コウトウトウ</t>
    </rPh>
    <rPh sb="206" eb="208">
      <t>スイドウ</t>
    </rPh>
    <rPh sb="222" eb="224">
      <t>ゲンメン</t>
    </rPh>
    <rPh sb="224" eb="226">
      <t>ソチ</t>
    </rPh>
    <rPh sb="228" eb="230">
      <t>ジッシ</t>
    </rPh>
    <rPh sb="266" eb="270">
      <t>セッスイキキ</t>
    </rPh>
    <rPh sb="271" eb="273">
      <t>フキュウ</t>
    </rPh>
    <rPh sb="273" eb="274">
      <t>トウ</t>
    </rPh>
    <rPh sb="294" eb="296">
      <t>レイワ</t>
    </rPh>
    <rPh sb="297" eb="298">
      <t>ネン</t>
    </rPh>
    <rPh sb="298" eb="299">
      <t>ド</t>
    </rPh>
    <rPh sb="299" eb="301">
      <t>イコウ</t>
    </rPh>
    <rPh sb="303" eb="305">
      <t>シュウシ</t>
    </rPh>
    <rPh sb="352" eb="353">
      <t>オヨ</t>
    </rPh>
    <rPh sb="354" eb="356">
      <t>ルイジ</t>
    </rPh>
    <rPh sb="356" eb="358">
      <t>ダンタイ</t>
    </rPh>
    <rPh sb="359" eb="361">
      <t>ヘイキン</t>
    </rPh>
    <rPh sb="371" eb="373">
      <t>ヨウイン</t>
    </rPh>
    <rPh sb="375" eb="377">
      <t>ユウシュウ</t>
    </rPh>
    <rPh sb="377" eb="379">
      <t>スイリョウ</t>
    </rPh>
    <rPh sb="380" eb="382">
      <t>ゲンショウ</t>
    </rPh>
    <rPh sb="382" eb="384">
      <t>ケイコウ</t>
    </rPh>
    <rPh sb="385" eb="386">
      <t>クワ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</si>
</sst>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c:v>
                </c:pt>
                <c:pt idx="1">
                  <c:v>0.62</c:v>
                </c:pt>
                <c:pt idx="2">
                  <c:v>0.28999999999999998</c:v>
                </c:pt>
                <c:pt idx="3">
                  <c:v>0.09</c:v>
                </c:pt>
                <c:pt idx="4">
                  <c:v>0.23</c:v>
                </c:pt>
              </c:numCache>
            </c:numRef>
          </c:val>
          <c:extLst>
            <c:ext xmlns:c16="http://schemas.microsoft.com/office/drawing/2014/chart" uri="{C3380CC4-5D6E-409C-BE32-E72D297353CC}">
              <c16:uniqueId val="{00000000-8A42-4229-AC4D-46601216EF1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8A42-4229-AC4D-46601216EF1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72.61</c:v>
                </c:pt>
                <c:pt idx="1">
                  <c:v>71.819999999999993</c:v>
                </c:pt>
                <c:pt idx="2">
                  <c:v>70.739999999999995</c:v>
                </c:pt>
                <c:pt idx="3">
                  <c:v>69.69</c:v>
                </c:pt>
                <c:pt idx="4">
                  <c:v>69.150000000000006</c:v>
                </c:pt>
              </c:numCache>
            </c:numRef>
          </c:val>
          <c:extLst>
            <c:ext xmlns:c16="http://schemas.microsoft.com/office/drawing/2014/chart" uri="{C3380CC4-5D6E-409C-BE32-E72D297353CC}">
              <c16:uniqueId val="{00000000-034B-4A47-85C7-6DF9FBF12BC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034B-4A47-85C7-6DF9FBF12BC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81.44</c:v>
                </c:pt>
                <c:pt idx="1">
                  <c:v>83</c:v>
                </c:pt>
                <c:pt idx="2">
                  <c:v>82.98</c:v>
                </c:pt>
                <c:pt idx="3">
                  <c:v>81.99</c:v>
                </c:pt>
                <c:pt idx="4">
                  <c:v>81.14</c:v>
                </c:pt>
              </c:numCache>
            </c:numRef>
          </c:val>
          <c:extLst>
            <c:ext xmlns:c16="http://schemas.microsoft.com/office/drawing/2014/chart" uri="{C3380CC4-5D6E-409C-BE32-E72D297353CC}">
              <c16:uniqueId val="{00000000-5F3F-4379-96BB-8FAADCC0639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5F3F-4379-96BB-8FAADCC0639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106.11</c:v>
                </c:pt>
                <c:pt idx="1">
                  <c:v>118.43</c:v>
                </c:pt>
                <c:pt idx="2">
                  <c:v>116.35</c:v>
                </c:pt>
                <c:pt idx="3">
                  <c:v>116.02</c:v>
                </c:pt>
                <c:pt idx="4">
                  <c:v>117.39</c:v>
                </c:pt>
              </c:numCache>
            </c:numRef>
          </c:val>
          <c:extLst>
            <c:ext xmlns:c16="http://schemas.microsoft.com/office/drawing/2014/chart" uri="{C3380CC4-5D6E-409C-BE32-E72D297353CC}">
              <c16:uniqueId val="{00000000-D2BD-4E21-A07B-E257C9916C8F}"/>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D2BD-4E21-A07B-E257C9916C8F}"/>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54.87</c:v>
                </c:pt>
                <c:pt idx="1">
                  <c:v>55.56</c:v>
                </c:pt>
                <c:pt idx="2">
                  <c:v>57.09</c:v>
                </c:pt>
                <c:pt idx="3">
                  <c:v>57.61</c:v>
                </c:pt>
                <c:pt idx="4">
                  <c:v>58.4</c:v>
                </c:pt>
              </c:numCache>
            </c:numRef>
          </c:val>
          <c:extLst>
            <c:ext xmlns:c16="http://schemas.microsoft.com/office/drawing/2014/chart" uri="{C3380CC4-5D6E-409C-BE32-E72D297353CC}">
              <c16:uniqueId val="{00000000-DDFD-4B3F-9847-1F7C0247DAC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DDFD-4B3F-9847-1F7C0247DAC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9.1999999999999993</c:v>
                </c:pt>
                <c:pt idx="1">
                  <c:v>11.56</c:v>
                </c:pt>
                <c:pt idx="2">
                  <c:v>17.64</c:v>
                </c:pt>
                <c:pt idx="3">
                  <c:v>20.309999999999999</c:v>
                </c:pt>
                <c:pt idx="4">
                  <c:v>26.82</c:v>
                </c:pt>
              </c:numCache>
            </c:numRef>
          </c:val>
          <c:extLst>
            <c:ext xmlns:c16="http://schemas.microsoft.com/office/drawing/2014/chart" uri="{C3380CC4-5D6E-409C-BE32-E72D297353CC}">
              <c16:uniqueId val="{00000000-A1DF-4A13-9E49-FBCAC7D30F4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A1DF-4A13-9E49-FBCAC7D30F4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589-41F3-B9C3-DB2C72B3E8D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F589-41F3-B9C3-DB2C72B3E8D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1476.67</c:v>
                </c:pt>
                <c:pt idx="1">
                  <c:v>1179.18</c:v>
                </c:pt>
                <c:pt idx="2">
                  <c:v>1391.65</c:v>
                </c:pt>
                <c:pt idx="3">
                  <c:v>1448.96</c:v>
                </c:pt>
                <c:pt idx="4">
                  <c:v>1675.57</c:v>
                </c:pt>
              </c:numCache>
            </c:numRef>
          </c:val>
          <c:extLst>
            <c:ext xmlns:c16="http://schemas.microsoft.com/office/drawing/2014/chart" uri="{C3380CC4-5D6E-409C-BE32-E72D297353CC}">
              <c16:uniqueId val="{00000000-0726-4990-85A6-5BCE1DF46A8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0726-4990-85A6-5BCE1DF46A8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66.28</c:v>
                </c:pt>
                <c:pt idx="1">
                  <c:v>50.66</c:v>
                </c:pt>
                <c:pt idx="2">
                  <c:v>48.4</c:v>
                </c:pt>
                <c:pt idx="3">
                  <c:v>41.45</c:v>
                </c:pt>
                <c:pt idx="4">
                  <c:v>33.909999999999997</c:v>
                </c:pt>
              </c:numCache>
            </c:numRef>
          </c:val>
          <c:extLst>
            <c:ext xmlns:c16="http://schemas.microsoft.com/office/drawing/2014/chart" uri="{C3380CC4-5D6E-409C-BE32-E72D297353CC}">
              <c16:uniqueId val="{00000000-8307-4DB0-842C-BE569307ACB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8307-4DB0-842C-BE569307ACB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99.57</c:v>
                </c:pt>
                <c:pt idx="1">
                  <c:v>112.86</c:v>
                </c:pt>
                <c:pt idx="2">
                  <c:v>100.87</c:v>
                </c:pt>
                <c:pt idx="3">
                  <c:v>100.3</c:v>
                </c:pt>
                <c:pt idx="4">
                  <c:v>110.56</c:v>
                </c:pt>
              </c:numCache>
            </c:numRef>
          </c:val>
          <c:extLst>
            <c:ext xmlns:c16="http://schemas.microsoft.com/office/drawing/2014/chart" uri="{C3380CC4-5D6E-409C-BE32-E72D297353CC}">
              <c16:uniqueId val="{00000000-472D-4A29-A58D-BF5E9B17043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472D-4A29-A58D-BF5E9B17043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177</c:v>
                </c:pt>
                <c:pt idx="1">
                  <c:v>179.27</c:v>
                </c:pt>
                <c:pt idx="2">
                  <c:v>184.87</c:v>
                </c:pt>
                <c:pt idx="3">
                  <c:v>187.56</c:v>
                </c:pt>
                <c:pt idx="4">
                  <c:v>185.06</c:v>
                </c:pt>
              </c:numCache>
            </c:numRef>
          </c:val>
          <c:extLst>
            <c:ext xmlns:c16="http://schemas.microsoft.com/office/drawing/2014/chart" uri="{C3380CC4-5D6E-409C-BE32-E72D297353CC}">
              <c16:uniqueId val="{00000000-7A23-45EF-820E-768B06B2BAA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7A23-45EF-820E-768B06B2BAA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22"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山形県　米沢市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A4</v>
      </c>
      <c r="X8" s="74"/>
      <c r="Y8" s="74"/>
      <c r="Z8" s="74"/>
      <c r="AA8" s="74"/>
      <c r="AB8" s="74"/>
      <c r="AC8" s="74"/>
      <c r="AD8" s="74" t="str">
        <f>データ!$M$6</f>
        <v>非設置</v>
      </c>
      <c r="AE8" s="74"/>
      <c r="AF8" s="74"/>
      <c r="AG8" s="74"/>
      <c r="AH8" s="74"/>
      <c r="AI8" s="74"/>
      <c r="AJ8" s="74"/>
      <c r="AK8" s="2"/>
      <c r="AL8" s="65">
        <f>データ!$R$6</f>
        <v>74629</v>
      </c>
      <c r="AM8" s="65"/>
      <c r="AN8" s="65"/>
      <c r="AO8" s="65"/>
      <c r="AP8" s="65"/>
      <c r="AQ8" s="65"/>
      <c r="AR8" s="65"/>
      <c r="AS8" s="65"/>
      <c r="AT8" s="36">
        <f>データ!$S$6</f>
        <v>548.51</v>
      </c>
      <c r="AU8" s="37"/>
      <c r="AV8" s="37"/>
      <c r="AW8" s="37"/>
      <c r="AX8" s="37"/>
      <c r="AY8" s="37"/>
      <c r="AZ8" s="37"/>
      <c r="BA8" s="37"/>
      <c r="BB8" s="54">
        <f>データ!$T$6</f>
        <v>136.06</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93.86</v>
      </c>
      <c r="J10" s="37"/>
      <c r="K10" s="37"/>
      <c r="L10" s="37"/>
      <c r="M10" s="37"/>
      <c r="N10" s="37"/>
      <c r="O10" s="64"/>
      <c r="P10" s="54">
        <f>データ!$P$6</f>
        <v>99.1</v>
      </c>
      <c r="Q10" s="54"/>
      <c r="R10" s="54"/>
      <c r="S10" s="54"/>
      <c r="T10" s="54"/>
      <c r="U10" s="54"/>
      <c r="V10" s="54"/>
      <c r="W10" s="65">
        <f>データ!$Q$6</f>
        <v>3355</v>
      </c>
      <c r="X10" s="65"/>
      <c r="Y10" s="65"/>
      <c r="Z10" s="65"/>
      <c r="AA10" s="65"/>
      <c r="AB10" s="65"/>
      <c r="AC10" s="65"/>
      <c r="AD10" s="2"/>
      <c r="AE10" s="2"/>
      <c r="AF10" s="2"/>
      <c r="AG10" s="2"/>
      <c r="AH10" s="2"/>
      <c r="AI10" s="2"/>
      <c r="AJ10" s="2"/>
      <c r="AK10" s="2"/>
      <c r="AL10" s="65">
        <f>データ!$U$6</f>
        <v>73245</v>
      </c>
      <c r="AM10" s="65"/>
      <c r="AN10" s="65"/>
      <c r="AO10" s="65"/>
      <c r="AP10" s="65"/>
      <c r="AQ10" s="65"/>
      <c r="AR10" s="65"/>
      <c r="AS10" s="65"/>
      <c r="AT10" s="36">
        <f>データ!$V$6</f>
        <v>116.45</v>
      </c>
      <c r="AU10" s="37"/>
      <c r="AV10" s="37"/>
      <c r="AW10" s="37"/>
      <c r="AX10" s="37"/>
      <c r="AY10" s="37"/>
      <c r="AZ10" s="37"/>
      <c r="BA10" s="37"/>
      <c r="BB10" s="54">
        <f>データ!$W$6</f>
        <v>628.98</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111</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IOIB5GoBsOrZ8r8DSXSDIkE2V8brika3AL702pLyZLbMn/hVkxBBlKuDKHo2iv97JqcDnWm/mHdn/QjbwMXevQ==" saltValue="fLpf/Vcma+yeegqIVGS3w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62022</v>
      </c>
      <c r="D6" s="20">
        <f t="shared" si="3"/>
        <v>46</v>
      </c>
      <c r="E6" s="20">
        <f t="shared" si="3"/>
        <v>1</v>
      </c>
      <c r="F6" s="20">
        <f t="shared" si="3"/>
        <v>0</v>
      </c>
      <c r="G6" s="20">
        <f t="shared" si="3"/>
        <v>1</v>
      </c>
      <c r="H6" s="20" t="str">
        <f t="shared" si="3"/>
        <v>山形県　米沢市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93.86</v>
      </c>
      <c r="P6" s="21">
        <f t="shared" si="3"/>
        <v>99.1</v>
      </c>
      <c r="Q6" s="21">
        <f t="shared" si="3"/>
        <v>3355</v>
      </c>
      <c r="R6" s="21">
        <f t="shared" si="3"/>
        <v>74629</v>
      </c>
      <c r="S6" s="21">
        <f t="shared" si="3"/>
        <v>548.51</v>
      </c>
      <c r="T6" s="21">
        <f t="shared" si="3"/>
        <v>136.06</v>
      </c>
      <c r="U6" s="21">
        <f t="shared" si="3"/>
        <v>73245</v>
      </c>
      <c r="V6" s="21">
        <f t="shared" si="3"/>
        <v>116.45</v>
      </c>
      <c r="W6" s="21">
        <f t="shared" si="3"/>
        <v>628.98</v>
      </c>
      <c r="X6" s="22">
        <f>IF(X7="",NA(),X7)</f>
        <v>106.11</v>
      </c>
      <c r="Y6" s="22">
        <f t="shared" ref="Y6:AG6" si="4">IF(Y7="",NA(),Y7)</f>
        <v>118.43</v>
      </c>
      <c r="Z6" s="22">
        <f t="shared" si="4"/>
        <v>116.35</v>
      </c>
      <c r="AA6" s="22">
        <f t="shared" si="4"/>
        <v>116.02</v>
      </c>
      <c r="AB6" s="22">
        <f t="shared" si="4"/>
        <v>117.39</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1476.67</v>
      </c>
      <c r="AU6" s="22">
        <f t="shared" ref="AU6:BC6" si="6">IF(AU7="",NA(),AU7)</f>
        <v>1179.18</v>
      </c>
      <c r="AV6" s="22">
        <f t="shared" si="6"/>
        <v>1391.65</v>
      </c>
      <c r="AW6" s="22">
        <f t="shared" si="6"/>
        <v>1448.96</v>
      </c>
      <c r="AX6" s="22">
        <f t="shared" si="6"/>
        <v>1675.57</v>
      </c>
      <c r="AY6" s="22">
        <f t="shared" si="6"/>
        <v>350.79</v>
      </c>
      <c r="AZ6" s="22">
        <f t="shared" si="6"/>
        <v>354.57</v>
      </c>
      <c r="BA6" s="22">
        <f t="shared" si="6"/>
        <v>357.74</v>
      </c>
      <c r="BB6" s="22">
        <f t="shared" si="6"/>
        <v>344.88</v>
      </c>
      <c r="BC6" s="22">
        <f t="shared" si="6"/>
        <v>326.02</v>
      </c>
      <c r="BD6" s="21" t="str">
        <f>IF(BD7="","",IF(BD7="-","【-】","【"&amp;SUBSTITUTE(TEXT(BD7,"#,##0.00"),"-","△")&amp;"】"))</f>
        <v>【239.69】</v>
      </c>
      <c r="BE6" s="22">
        <f>IF(BE7="",NA(),BE7)</f>
        <v>66.28</v>
      </c>
      <c r="BF6" s="22">
        <f t="shared" ref="BF6:BN6" si="7">IF(BF7="",NA(),BF7)</f>
        <v>50.66</v>
      </c>
      <c r="BG6" s="22">
        <f t="shared" si="7"/>
        <v>48.4</v>
      </c>
      <c r="BH6" s="22">
        <f t="shared" si="7"/>
        <v>41.45</v>
      </c>
      <c r="BI6" s="22">
        <f t="shared" si="7"/>
        <v>33.909999999999997</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99.57</v>
      </c>
      <c r="BQ6" s="22">
        <f t="shared" ref="BQ6:BY6" si="8">IF(BQ7="",NA(),BQ7)</f>
        <v>112.86</v>
      </c>
      <c r="BR6" s="22">
        <f t="shared" si="8"/>
        <v>100.87</v>
      </c>
      <c r="BS6" s="22">
        <f t="shared" si="8"/>
        <v>100.3</v>
      </c>
      <c r="BT6" s="22">
        <f t="shared" si="8"/>
        <v>110.56</v>
      </c>
      <c r="BU6" s="22">
        <f t="shared" si="8"/>
        <v>100.85</v>
      </c>
      <c r="BV6" s="22">
        <f t="shared" si="8"/>
        <v>103.79</v>
      </c>
      <c r="BW6" s="22">
        <f t="shared" si="8"/>
        <v>98.3</v>
      </c>
      <c r="BX6" s="22">
        <f t="shared" si="8"/>
        <v>98.89</v>
      </c>
      <c r="BY6" s="22">
        <f t="shared" si="8"/>
        <v>99.25</v>
      </c>
      <c r="BZ6" s="21" t="str">
        <f>IF(BZ7="","",IF(BZ7="-","【-】","【"&amp;SUBSTITUTE(TEXT(BZ7,"#,##0.00"),"-","△")&amp;"】"))</f>
        <v>【97.59】</v>
      </c>
      <c r="CA6" s="22">
        <f>IF(CA7="",NA(),CA7)</f>
        <v>177</v>
      </c>
      <c r="CB6" s="22">
        <f t="shared" ref="CB6:CJ6" si="9">IF(CB7="",NA(),CB7)</f>
        <v>179.27</v>
      </c>
      <c r="CC6" s="22">
        <f t="shared" si="9"/>
        <v>184.87</v>
      </c>
      <c r="CD6" s="22">
        <f t="shared" si="9"/>
        <v>187.56</v>
      </c>
      <c r="CE6" s="22">
        <f t="shared" si="9"/>
        <v>185.06</v>
      </c>
      <c r="CF6" s="22">
        <f t="shared" si="9"/>
        <v>167.1</v>
      </c>
      <c r="CG6" s="22">
        <f t="shared" si="9"/>
        <v>167.86</v>
      </c>
      <c r="CH6" s="22">
        <f t="shared" si="9"/>
        <v>173.68</v>
      </c>
      <c r="CI6" s="22">
        <f t="shared" si="9"/>
        <v>174.52</v>
      </c>
      <c r="CJ6" s="22">
        <f t="shared" si="9"/>
        <v>178.92</v>
      </c>
      <c r="CK6" s="21" t="str">
        <f>IF(CK7="","",IF(CK7="-","【-】","【"&amp;SUBSTITUTE(TEXT(CK7,"#,##0.00"),"-","△")&amp;"】"))</f>
        <v>【181.66】</v>
      </c>
      <c r="CL6" s="22">
        <f>IF(CL7="",NA(),CL7)</f>
        <v>72.61</v>
      </c>
      <c r="CM6" s="22">
        <f t="shared" ref="CM6:CU6" si="10">IF(CM7="",NA(),CM7)</f>
        <v>71.819999999999993</v>
      </c>
      <c r="CN6" s="22">
        <f t="shared" si="10"/>
        <v>70.739999999999995</v>
      </c>
      <c r="CO6" s="22">
        <f t="shared" si="10"/>
        <v>69.69</v>
      </c>
      <c r="CP6" s="22">
        <f t="shared" si="10"/>
        <v>69.150000000000006</v>
      </c>
      <c r="CQ6" s="22">
        <f t="shared" si="10"/>
        <v>59.91</v>
      </c>
      <c r="CR6" s="22">
        <f t="shared" si="10"/>
        <v>59.4</v>
      </c>
      <c r="CS6" s="22">
        <f t="shared" si="10"/>
        <v>59.24</v>
      </c>
      <c r="CT6" s="22">
        <f t="shared" si="10"/>
        <v>58.77</v>
      </c>
      <c r="CU6" s="22">
        <f t="shared" si="10"/>
        <v>59.17</v>
      </c>
      <c r="CV6" s="21" t="str">
        <f>IF(CV7="","",IF(CV7="-","【-】","【"&amp;SUBSTITUTE(TEXT(CV7,"#,##0.00"),"-","△")&amp;"】"))</f>
        <v>【60.21】</v>
      </c>
      <c r="CW6" s="22">
        <f>IF(CW7="",NA(),CW7)</f>
        <v>81.44</v>
      </c>
      <c r="CX6" s="22">
        <f t="shared" ref="CX6:DF6" si="11">IF(CX7="",NA(),CX7)</f>
        <v>83</v>
      </c>
      <c r="CY6" s="22">
        <f t="shared" si="11"/>
        <v>82.98</v>
      </c>
      <c r="CZ6" s="22">
        <f t="shared" si="11"/>
        <v>81.99</v>
      </c>
      <c r="DA6" s="22">
        <f t="shared" si="11"/>
        <v>81.14</v>
      </c>
      <c r="DB6" s="22">
        <f t="shared" si="11"/>
        <v>87.26</v>
      </c>
      <c r="DC6" s="22">
        <f t="shared" si="11"/>
        <v>87.57</v>
      </c>
      <c r="DD6" s="22">
        <f t="shared" si="11"/>
        <v>87.26</v>
      </c>
      <c r="DE6" s="22">
        <f t="shared" si="11"/>
        <v>86.95</v>
      </c>
      <c r="DF6" s="22">
        <f t="shared" si="11"/>
        <v>86.58</v>
      </c>
      <c r="DG6" s="21" t="str">
        <f>IF(DG7="","",IF(DG7="-","【-】","【"&amp;SUBSTITUTE(TEXT(DG7,"#,##0.00"),"-","△")&amp;"】"))</f>
        <v>【89.21】</v>
      </c>
      <c r="DH6" s="22">
        <f>IF(DH7="",NA(),DH7)</f>
        <v>54.87</v>
      </c>
      <c r="DI6" s="22">
        <f t="shared" ref="DI6:DQ6" si="12">IF(DI7="",NA(),DI7)</f>
        <v>55.56</v>
      </c>
      <c r="DJ6" s="22">
        <f t="shared" si="12"/>
        <v>57.09</v>
      </c>
      <c r="DK6" s="22">
        <f t="shared" si="12"/>
        <v>57.61</v>
      </c>
      <c r="DL6" s="22">
        <f t="shared" si="12"/>
        <v>58.4</v>
      </c>
      <c r="DM6" s="22">
        <f t="shared" si="12"/>
        <v>49.2</v>
      </c>
      <c r="DN6" s="22">
        <f t="shared" si="12"/>
        <v>50.01</v>
      </c>
      <c r="DO6" s="22">
        <f t="shared" si="12"/>
        <v>50.99</v>
      </c>
      <c r="DP6" s="22">
        <f t="shared" si="12"/>
        <v>51.79</v>
      </c>
      <c r="DQ6" s="22">
        <f t="shared" si="12"/>
        <v>52.02</v>
      </c>
      <c r="DR6" s="21" t="str">
        <f>IF(DR7="","",IF(DR7="-","【-】","【"&amp;SUBSTITUTE(TEXT(DR7,"#,##0.00"),"-","△")&amp;"】"))</f>
        <v>【52.41】</v>
      </c>
      <c r="DS6" s="22">
        <f>IF(DS7="",NA(),DS7)</f>
        <v>9.1999999999999993</v>
      </c>
      <c r="DT6" s="22">
        <f t="shared" ref="DT6:EB6" si="13">IF(DT7="",NA(),DT7)</f>
        <v>11.56</v>
      </c>
      <c r="DU6" s="22">
        <f t="shared" si="13"/>
        <v>17.64</v>
      </c>
      <c r="DV6" s="22">
        <f t="shared" si="13"/>
        <v>20.309999999999999</v>
      </c>
      <c r="DW6" s="22">
        <f t="shared" si="13"/>
        <v>26.82</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0.4</v>
      </c>
      <c r="EE6" s="22">
        <f t="shared" ref="EE6:EM6" si="14">IF(EE7="",NA(),EE7)</f>
        <v>0.62</v>
      </c>
      <c r="EF6" s="22">
        <f t="shared" si="14"/>
        <v>0.28999999999999998</v>
      </c>
      <c r="EG6" s="22">
        <f t="shared" si="14"/>
        <v>0.09</v>
      </c>
      <c r="EH6" s="22">
        <f t="shared" si="14"/>
        <v>0.23</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62022</v>
      </c>
      <c r="D7" s="24">
        <v>46</v>
      </c>
      <c r="E7" s="24">
        <v>1</v>
      </c>
      <c r="F7" s="24">
        <v>0</v>
      </c>
      <c r="G7" s="24">
        <v>1</v>
      </c>
      <c r="H7" s="24" t="s">
        <v>93</v>
      </c>
      <c r="I7" s="24" t="s">
        <v>94</v>
      </c>
      <c r="J7" s="24" t="s">
        <v>95</v>
      </c>
      <c r="K7" s="24" t="s">
        <v>96</v>
      </c>
      <c r="L7" s="24" t="s">
        <v>97</v>
      </c>
      <c r="M7" s="24" t="s">
        <v>98</v>
      </c>
      <c r="N7" s="25" t="s">
        <v>99</v>
      </c>
      <c r="O7" s="25">
        <v>93.86</v>
      </c>
      <c r="P7" s="25">
        <v>99.1</v>
      </c>
      <c r="Q7" s="25">
        <v>3355</v>
      </c>
      <c r="R7" s="25">
        <v>74629</v>
      </c>
      <c r="S7" s="25">
        <v>548.51</v>
      </c>
      <c r="T7" s="25">
        <v>136.06</v>
      </c>
      <c r="U7" s="25">
        <v>73245</v>
      </c>
      <c r="V7" s="25">
        <v>116.45</v>
      </c>
      <c r="W7" s="25">
        <v>628.98</v>
      </c>
      <c r="X7" s="25">
        <v>106.11</v>
      </c>
      <c r="Y7" s="25">
        <v>118.43</v>
      </c>
      <c r="Z7" s="25">
        <v>116.35</v>
      </c>
      <c r="AA7" s="25">
        <v>116.02</v>
      </c>
      <c r="AB7" s="25">
        <v>117.39</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1476.67</v>
      </c>
      <c r="AU7" s="25">
        <v>1179.18</v>
      </c>
      <c r="AV7" s="25">
        <v>1391.65</v>
      </c>
      <c r="AW7" s="25">
        <v>1448.96</v>
      </c>
      <c r="AX7" s="25">
        <v>1675.57</v>
      </c>
      <c r="AY7" s="25">
        <v>350.79</v>
      </c>
      <c r="AZ7" s="25">
        <v>354.57</v>
      </c>
      <c r="BA7" s="25">
        <v>357.74</v>
      </c>
      <c r="BB7" s="25">
        <v>344.88</v>
      </c>
      <c r="BC7" s="25">
        <v>326.02</v>
      </c>
      <c r="BD7" s="25">
        <v>239.69</v>
      </c>
      <c r="BE7" s="25">
        <v>66.28</v>
      </c>
      <c r="BF7" s="25">
        <v>50.66</v>
      </c>
      <c r="BG7" s="25">
        <v>48.4</v>
      </c>
      <c r="BH7" s="25">
        <v>41.45</v>
      </c>
      <c r="BI7" s="25">
        <v>33.909999999999997</v>
      </c>
      <c r="BJ7" s="25">
        <v>322.92</v>
      </c>
      <c r="BK7" s="25">
        <v>303.45999999999998</v>
      </c>
      <c r="BL7" s="25">
        <v>307.27999999999997</v>
      </c>
      <c r="BM7" s="25">
        <v>304.02</v>
      </c>
      <c r="BN7" s="25">
        <v>300.54000000000002</v>
      </c>
      <c r="BO7" s="25">
        <v>264.86</v>
      </c>
      <c r="BP7" s="25">
        <v>99.57</v>
      </c>
      <c r="BQ7" s="25">
        <v>112.86</v>
      </c>
      <c r="BR7" s="25">
        <v>100.87</v>
      </c>
      <c r="BS7" s="25">
        <v>100.3</v>
      </c>
      <c r="BT7" s="25">
        <v>110.56</v>
      </c>
      <c r="BU7" s="25">
        <v>100.85</v>
      </c>
      <c r="BV7" s="25">
        <v>103.79</v>
      </c>
      <c r="BW7" s="25">
        <v>98.3</v>
      </c>
      <c r="BX7" s="25">
        <v>98.89</v>
      </c>
      <c r="BY7" s="25">
        <v>99.25</v>
      </c>
      <c r="BZ7" s="25">
        <v>97.59</v>
      </c>
      <c r="CA7" s="25">
        <v>177</v>
      </c>
      <c r="CB7" s="25">
        <v>179.27</v>
      </c>
      <c r="CC7" s="25">
        <v>184.87</v>
      </c>
      <c r="CD7" s="25">
        <v>187.56</v>
      </c>
      <c r="CE7" s="25">
        <v>185.06</v>
      </c>
      <c r="CF7" s="25">
        <v>167.1</v>
      </c>
      <c r="CG7" s="25">
        <v>167.86</v>
      </c>
      <c r="CH7" s="25">
        <v>173.68</v>
      </c>
      <c r="CI7" s="25">
        <v>174.52</v>
      </c>
      <c r="CJ7" s="25">
        <v>178.92</v>
      </c>
      <c r="CK7" s="25">
        <v>181.66</v>
      </c>
      <c r="CL7" s="25">
        <v>72.61</v>
      </c>
      <c r="CM7" s="25">
        <v>71.819999999999993</v>
      </c>
      <c r="CN7" s="25">
        <v>70.739999999999995</v>
      </c>
      <c r="CO7" s="25">
        <v>69.69</v>
      </c>
      <c r="CP7" s="25">
        <v>69.150000000000006</v>
      </c>
      <c r="CQ7" s="25">
        <v>59.91</v>
      </c>
      <c r="CR7" s="25">
        <v>59.4</v>
      </c>
      <c r="CS7" s="25">
        <v>59.24</v>
      </c>
      <c r="CT7" s="25">
        <v>58.77</v>
      </c>
      <c r="CU7" s="25">
        <v>59.17</v>
      </c>
      <c r="CV7" s="25">
        <v>60.21</v>
      </c>
      <c r="CW7" s="25">
        <v>81.44</v>
      </c>
      <c r="CX7" s="25">
        <v>83</v>
      </c>
      <c r="CY7" s="25">
        <v>82.98</v>
      </c>
      <c r="CZ7" s="25">
        <v>81.99</v>
      </c>
      <c r="DA7" s="25">
        <v>81.14</v>
      </c>
      <c r="DB7" s="25">
        <v>87.26</v>
      </c>
      <c r="DC7" s="25">
        <v>87.57</v>
      </c>
      <c r="DD7" s="25">
        <v>87.26</v>
      </c>
      <c r="DE7" s="25">
        <v>86.95</v>
      </c>
      <c r="DF7" s="25">
        <v>86.58</v>
      </c>
      <c r="DG7" s="25">
        <v>89.21</v>
      </c>
      <c r="DH7" s="25">
        <v>54.87</v>
      </c>
      <c r="DI7" s="25">
        <v>55.56</v>
      </c>
      <c r="DJ7" s="25">
        <v>57.09</v>
      </c>
      <c r="DK7" s="25">
        <v>57.61</v>
      </c>
      <c r="DL7" s="25">
        <v>58.4</v>
      </c>
      <c r="DM7" s="25">
        <v>49.2</v>
      </c>
      <c r="DN7" s="25">
        <v>50.01</v>
      </c>
      <c r="DO7" s="25">
        <v>50.99</v>
      </c>
      <c r="DP7" s="25">
        <v>51.79</v>
      </c>
      <c r="DQ7" s="25">
        <v>52.02</v>
      </c>
      <c r="DR7" s="25">
        <v>52.41</v>
      </c>
      <c r="DS7" s="25">
        <v>9.1999999999999993</v>
      </c>
      <c r="DT7" s="25">
        <v>11.56</v>
      </c>
      <c r="DU7" s="25">
        <v>17.64</v>
      </c>
      <c r="DV7" s="25">
        <v>20.309999999999999</v>
      </c>
      <c r="DW7" s="25">
        <v>26.82</v>
      </c>
      <c r="DX7" s="25">
        <v>18.329999999999998</v>
      </c>
      <c r="DY7" s="25">
        <v>20.27</v>
      </c>
      <c r="DZ7" s="25">
        <v>21.69</v>
      </c>
      <c r="EA7" s="25">
        <v>23.19</v>
      </c>
      <c r="EB7" s="25">
        <v>24.61</v>
      </c>
      <c r="EC7" s="25">
        <v>26.78</v>
      </c>
      <c r="ED7" s="25">
        <v>0.4</v>
      </c>
      <c r="EE7" s="25">
        <v>0.62</v>
      </c>
      <c r="EF7" s="25">
        <v>0.28999999999999998</v>
      </c>
      <c r="EG7" s="25">
        <v>0.09</v>
      </c>
      <c r="EH7" s="25">
        <v>0.23</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渋谷達郎</cp:lastModifiedBy>
  <cp:lastPrinted>2026-02-17T02:18:06Z</cp:lastPrinted>
  <dcterms:created xsi:type="dcterms:W3CDTF">2025-12-12T09:11:53Z</dcterms:created>
  <dcterms:modified xsi:type="dcterms:W3CDTF">2026-02-17T02:18:07Z</dcterms:modified>
  <cp:category/>
</cp:coreProperties>
</file>