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as01\nosansui\販路開拓・食ビジネス推進担当\13 原料県産米価格高騰緊急支援事業費\03_交付要綱\02_様式\"/>
    </mc:Choice>
  </mc:AlternateContent>
  <xr:revisionPtr revIDLastSave="0" documentId="13_ncr:1_{9DB1545C-C9C8-4FF8-9BDB-57D854166A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補助金額算定シート" sheetId="6" r:id="rId1"/>
    <sheet name="記載例" sheetId="7" r:id="rId2"/>
  </sheets>
  <definedNames>
    <definedName name="_Hlk209274805" localSheetId="1">記載例!#REF!</definedName>
    <definedName name="_Hlk209274805" localSheetId="0">補助金額算定シート!#REF!</definedName>
    <definedName name="_xlnm.Print_Area" localSheetId="1">記載例!$A$1:$L$51</definedName>
    <definedName name="_xlnm.Print_Area" localSheetId="0">補助金額算定シート!$A$1:$L$45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7" l="1"/>
  <c r="E35" i="7" s="1"/>
  <c r="F28" i="7"/>
  <c r="F13" i="7"/>
  <c r="E38" i="7" s="1"/>
  <c r="K12" i="7"/>
  <c r="K11" i="7"/>
  <c r="K10" i="7"/>
  <c r="K9" i="7"/>
  <c r="K8" i="7"/>
  <c r="L13" i="7" s="1"/>
  <c r="A35" i="7" s="1"/>
  <c r="J35" i="7" s="1"/>
  <c r="A38" i="7" s="1"/>
  <c r="J39" i="7" s="1"/>
  <c r="A43" i="7" s="1"/>
  <c r="H44" i="7" s="1"/>
  <c r="K7" i="7"/>
  <c r="K6" i="7"/>
  <c r="E38" i="6"/>
  <c r="J28" i="6"/>
  <c r="E35" i="6" s="1"/>
  <c r="F13" i="6"/>
  <c r="F28" i="6"/>
  <c r="K9" i="6"/>
  <c r="K10" i="6"/>
  <c r="K11" i="6"/>
  <c r="K12" i="6"/>
  <c r="K8" i="6"/>
  <c r="L13" i="6" s="1"/>
  <c r="A35" i="6" s="1"/>
  <c r="K6" i="6"/>
  <c r="K7" i="6"/>
  <c r="J35" i="6" l="1"/>
  <c r="A38" i="6" s="1"/>
  <c r="J39" i="6" s="1"/>
  <c r="A43" i="6" s="1"/>
  <c r="H44" i="6" s="1"/>
</calcChain>
</file>

<file path=xl/sharedStrings.xml><?xml version="1.0" encoding="utf-8"?>
<sst xmlns="http://schemas.openxmlformats.org/spreadsheetml/2006/main" count="141" uniqueCount="60">
  <si>
    <t>＜仕入明細＞</t>
  </si>
  <si>
    <t>No</t>
  </si>
  <si>
    <t>例</t>
  </si>
  <si>
    <t>800,000円</t>
  </si>
  <si>
    <t>合計</t>
  </si>
  <si>
    <t>③</t>
  </si>
  <si>
    <t>④</t>
  </si>
  <si>
    <t>※小数点以下の値は切り捨て</t>
  </si>
  <si>
    <t>※欄が不足する場合は追加して記載ください。</t>
  </si>
  <si>
    <t>＜算定＞</t>
  </si>
  <si>
    <t>＝</t>
  </si>
  <si>
    <t>（②÷①）</t>
  </si>
  <si>
    <t>（④÷③）</t>
  </si>
  <si>
    <t>（⑤－⑥）</t>
  </si>
  <si>
    <t>×</t>
  </si>
  <si>
    <t>※⑤及び⑥は小数点以下の値は切り捨て</t>
  </si>
  <si>
    <t>②</t>
    <phoneticPr fontId="4"/>
  </si>
  <si>
    <t>①</t>
    <phoneticPr fontId="4"/>
  </si>
  <si>
    <t>×</t>
    <phoneticPr fontId="4"/>
  </si>
  <si>
    <r>
      <t>⑤令和７年産米仕入</t>
    </r>
    <r>
      <rPr>
        <sz val="12"/>
        <color rgb="FF000000"/>
        <rFont val="ＭＳ 明朝"/>
        <family val="1"/>
        <charset val="128"/>
      </rPr>
      <t>平均単価</t>
    </r>
    <rPh sb="5" eb="6">
      <t>サン</t>
    </rPh>
    <rPh sb="6" eb="7">
      <t>マイ</t>
    </rPh>
    <phoneticPr fontId="4"/>
  </si>
  <si>
    <t>⑥令和６年産米仕入平均単価</t>
    <rPh sb="5" eb="7">
      <t>サンマイ</t>
    </rPh>
    <phoneticPr fontId="4"/>
  </si>
  <si>
    <t>（１）令和７年産米</t>
    <rPh sb="3" eb="5">
      <t>レイワ</t>
    </rPh>
    <rPh sb="6" eb="9">
      <t>ネンサンマイ</t>
    </rPh>
    <phoneticPr fontId="4"/>
  </si>
  <si>
    <t>（２）令和６年産米</t>
    <rPh sb="3" eb="5">
      <t>レイワ</t>
    </rPh>
    <rPh sb="6" eb="9">
      <t>ネンサンマイ</t>
    </rPh>
    <phoneticPr fontId="4"/>
  </si>
  <si>
    <t>購入先</t>
    <rPh sb="0" eb="3">
      <t>コウニュウサキ</t>
    </rPh>
    <phoneticPr fontId="4"/>
  </si>
  <si>
    <t>仕入数量</t>
    <rPh sb="0" eb="2">
      <t>シイ</t>
    </rPh>
    <rPh sb="2" eb="4">
      <t>スウリョウ</t>
    </rPh>
    <phoneticPr fontId="4"/>
  </si>
  <si>
    <t>●●ファーム</t>
    <phoneticPr fontId="4"/>
  </si>
  <si>
    <t>仕入金額(税抜)</t>
    <rPh sb="0" eb="2">
      <t>シイレ</t>
    </rPh>
    <rPh sb="2" eb="4">
      <t>キンガク</t>
    </rPh>
    <rPh sb="5" eb="7">
      <t>ゼイヌキ</t>
    </rPh>
    <phoneticPr fontId="4"/>
  </si>
  <si>
    <t>１　補助金額の算定</t>
    <rPh sb="2" eb="6">
      <t>ホジョキンガク</t>
    </rPh>
    <rPh sb="7" eb="9">
      <t>サンテイ</t>
    </rPh>
    <phoneticPr fontId="4"/>
  </si>
  <si>
    <t>１／２</t>
    <phoneticPr fontId="4"/>
  </si>
  <si>
    <t>=</t>
    <phoneticPr fontId="4"/>
  </si>
  <si>
    <t>玄米</t>
    <rPh sb="0" eb="2">
      <t>ゲンマイ</t>
    </rPh>
    <phoneticPr fontId="4"/>
  </si>
  <si>
    <t>精米</t>
    <rPh sb="0" eb="2">
      <t>セイマイ</t>
    </rPh>
    <phoneticPr fontId="4"/>
  </si>
  <si>
    <t>購入
(予定)日</t>
    <rPh sb="0" eb="2">
      <t>コウニュウ</t>
    </rPh>
    <rPh sb="4" eb="6">
      <t>ヨテイ</t>
    </rPh>
    <rPh sb="7" eb="8">
      <t>ヒ</t>
    </rPh>
    <phoneticPr fontId="4"/>
  </si>
  <si>
    <t>仕入数量
(kg)</t>
    <rPh sb="0" eb="2">
      <t>シイレ</t>
    </rPh>
    <rPh sb="2" eb="4">
      <t>スウリョウ</t>
    </rPh>
    <phoneticPr fontId="4"/>
  </si>
  <si>
    <t>仕入単価(kgあたり)</t>
    <rPh sb="0" eb="2">
      <t>シイ</t>
    </rPh>
    <rPh sb="2" eb="4">
      <t>タンカ</t>
    </rPh>
    <phoneticPr fontId="4"/>
  </si>
  <si>
    <t>合計</t>
    <phoneticPr fontId="4"/>
  </si>
  <si>
    <t>仕入金額
(税抜)</t>
    <rPh sb="0" eb="2">
      <t>シイレ</t>
    </rPh>
    <rPh sb="2" eb="4">
      <t>キンガク</t>
    </rPh>
    <rPh sb="6" eb="8">
      <t>ゼイヌキ</t>
    </rPh>
    <phoneticPr fontId="4"/>
  </si>
  <si>
    <t>●●ファーム</t>
  </si>
  <si>
    <t>納品
態様</t>
    <rPh sb="0" eb="2">
      <t>ノウヒン</t>
    </rPh>
    <rPh sb="3" eb="5">
      <t>タイヨウ</t>
    </rPh>
    <phoneticPr fontId="4"/>
  </si>
  <si>
    <t>※申請日までに購入済みのものは購入実績を記載し、申請日以降の購入分は予定数量等を記載ください。</t>
  </si>
  <si>
    <t>※納品態様が精米の場合で、その仕入数量が不明な場合(例1)は、玄米の仕入数量に歩留まり率（0.9）を乗じた数量を記載してください。</t>
  </si>
  <si>
    <t>※実績報告時は、「購入日」、「購入先」、「仕入数量(kg)」、「仕入金額(税抜)」のみ記載してください。</t>
  </si>
  <si>
    <t>ＪＡ■■</t>
    <phoneticPr fontId="4"/>
  </si>
  <si>
    <t>購入日</t>
    <rPh sb="0" eb="2">
      <t>コウニュウ</t>
    </rPh>
    <rPh sb="2" eb="3">
      <t>ヒ</t>
    </rPh>
    <phoneticPr fontId="4"/>
  </si>
  <si>
    <t>⑦価格高騰額(上限200円)</t>
    <rPh sb="1" eb="3">
      <t>カカク</t>
    </rPh>
    <rPh sb="7" eb="9">
      <t>ジョウゲン</t>
    </rPh>
    <rPh sb="12" eb="13">
      <t>エン</t>
    </rPh>
    <phoneticPr fontId="4"/>
  </si>
  <si>
    <t>①令和７年産米仕入数量</t>
    <rPh sb="5" eb="7">
      <t>サンマイ</t>
    </rPh>
    <phoneticPr fontId="4"/>
  </si>
  <si>
    <t>⑧補助対象経費</t>
    <rPh sb="1" eb="7">
      <t>ホジョタイショウケイヒ</t>
    </rPh>
    <phoneticPr fontId="4"/>
  </si>
  <si>
    <t>⑦×①</t>
    <phoneticPr fontId="4"/>
  </si>
  <si>
    <t>300kg</t>
  </si>
  <si>
    <t>－</t>
    <phoneticPr fontId="4"/>
  </si>
  <si>
    <t>⑧×１／２</t>
    <phoneticPr fontId="4"/>
  </si>
  <si>
    <t>補助金額(1,000円未満切り捨て)</t>
    <rPh sb="0" eb="4">
      <t>ホジョキンガク</t>
    </rPh>
    <rPh sb="10" eb="11">
      <t>エン</t>
    </rPh>
    <rPh sb="11" eb="13">
      <t>ミマン</t>
    </rPh>
    <rPh sb="13" eb="14">
      <t>キ</t>
    </rPh>
    <rPh sb="15" eb="16">
      <t>ス</t>
    </rPh>
    <phoneticPr fontId="4"/>
  </si>
  <si>
    <t>←200円以上の場合は、補助上限額の200円が表示されます。</t>
    <rPh sb="4" eb="5">
      <t>エン</t>
    </rPh>
    <rPh sb="5" eb="7">
      <t>イジョウ</t>
    </rPh>
    <rPh sb="8" eb="10">
      <t>バアイ</t>
    </rPh>
    <rPh sb="12" eb="17">
      <t>ホジョジョウゲンガク</t>
    </rPh>
    <rPh sb="21" eb="22">
      <t>エン</t>
    </rPh>
    <rPh sb="23" eb="25">
      <t>ヒョウジ</t>
    </rPh>
    <phoneticPr fontId="4"/>
  </si>
  <si>
    <t>株式会社ABCD</t>
    <rPh sb="0" eb="4">
      <t>カブシキカイシャ</t>
    </rPh>
    <phoneticPr fontId="4"/>
  </si>
  <si>
    <t>EFGファーム</t>
    <phoneticPr fontId="4"/>
  </si>
  <si>
    <t>ＪＡ○○</t>
    <phoneticPr fontId="4"/>
  </si>
  <si>
    <t>ＪＡ△△</t>
    <phoneticPr fontId="4"/>
  </si>
  <si>
    <t>有限会社□□</t>
    <rPh sb="0" eb="4">
      <t>ユウゲンガイシャ</t>
    </rPh>
    <phoneticPr fontId="4"/>
  </si>
  <si>
    <t>④</t>
    <phoneticPr fontId="4"/>
  </si>
  <si>
    <t>⑧補助対象経費</t>
    <rPh sb="1" eb="3">
      <t>ホジョ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</si>
</sst>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kg&quot;"/>
    <numFmt numFmtId="177" formatCode="#,##0&quot;円&quot;"/>
  </numFmts>
  <fonts count="10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6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2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10" xfId="0" applyNumberFormat="1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57" fontId="1" fillId="3" borderId="6" xfId="0" applyNumberFormat="1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41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177" fontId="1" fillId="0" borderId="0" xfId="0" applyNumberFormat="1" applyFont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shrinkToFit="1"/>
    </xf>
    <xf numFmtId="0" fontId="2" fillId="4" borderId="0" xfId="0" applyFont="1" applyFill="1" applyAlignment="1">
      <alignment vertical="center" wrapText="1"/>
    </xf>
    <xf numFmtId="57" fontId="9" fillId="0" borderId="11" xfId="0" applyNumberFormat="1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57" fontId="9" fillId="0" borderId="25" xfId="0" applyNumberFormat="1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57" fontId="9" fillId="0" borderId="1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57" fontId="9" fillId="0" borderId="15" xfId="0" applyNumberFormat="1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57" fontId="9" fillId="0" borderId="41" xfId="0" applyNumberFormat="1" applyFont="1" applyBorder="1" applyAlignment="1">
      <alignment vertical="center" wrapText="1"/>
    </xf>
    <xf numFmtId="177" fontId="1" fillId="0" borderId="30" xfId="0" applyNumberFormat="1" applyFont="1" applyBorder="1" applyAlignment="1">
      <alignment horizontal="right" vertical="center" wrapText="1"/>
    </xf>
    <xf numFmtId="177" fontId="1" fillId="0" borderId="31" xfId="0" applyNumberFormat="1" applyFont="1" applyBorder="1" applyAlignment="1">
      <alignment horizontal="right" vertical="center" wrapText="1"/>
    </xf>
    <xf numFmtId="177" fontId="1" fillId="0" borderId="32" xfId="0" applyNumberFormat="1" applyFont="1" applyBorder="1" applyAlignment="1">
      <alignment horizontal="right" vertical="center" wrapText="1"/>
    </xf>
    <xf numFmtId="177" fontId="1" fillId="0" borderId="9" xfId="0" applyNumberFormat="1" applyFont="1" applyBorder="1" applyAlignment="1">
      <alignment horizontal="right" vertical="center" wrapText="1"/>
    </xf>
    <xf numFmtId="177" fontId="1" fillId="0" borderId="28" xfId="0" applyNumberFormat="1" applyFont="1" applyBorder="1" applyAlignment="1">
      <alignment horizontal="right" vertical="center" wrapText="1"/>
    </xf>
    <xf numFmtId="177" fontId="1" fillId="0" borderId="10" xfId="0" applyNumberFormat="1" applyFont="1" applyBorder="1" applyAlignment="1">
      <alignment horizontal="right" vertical="center" wrapText="1"/>
    </xf>
    <xf numFmtId="0" fontId="7" fillId="0" borderId="3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41" xfId="0" applyFont="1" applyFill="1" applyBorder="1" applyAlignment="1">
      <alignment horizontal="center" vertical="center" shrinkToFit="1"/>
    </xf>
    <xf numFmtId="0" fontId="3" fillId="2" borderId="57" xfId="0" applyFont="1" applyFill="1" applyBorder="1" applyAlignment="1">
      <alignment horizontal="center" vertical="center" shrinkToFit="1"/>
    </xf>
    <xf numFmtId="0" fontId="3" fillId="2" borderId="58" xfId="0" applyFont="1" applyFill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177" fontId="1" fillId="0" borderId="15" xfId="0" applyNumberFormat="1" applyFont="1" applyBorder="1" applyAlignment="1">
      <alignment horizontal="right" vertical="center" wrapText="1"/>
    </xf>
    <xf numFmtId="177" fontId="1" fillId="0" borderId="16" xfId="0" applyNumberFormat="1" applyFont="1" applyBorder="1" applyAlignment="1">
      <alignment horizontal="right" vertical="center" wrapText="1"/>
    </xf>
    <xf numFmtId="177" fontId="1" fillId="0" borderId="27" xfId="0" applyNumberFormat="1" applyFont="1" applyBorder="1" applyAlignment="1">
      <alignment horizontal="right" vertical="center" wrapText="1"/>
    </xf>
    <xf numFmtId="177" fontId="1" fillId="0" borderId="1" xfId="0" applyNumberFormat="1" applyFont="1" applyBorder="1" applyAlignment="1">
      <alignment vertical="center" shrinkToFit="1"/>
    </xf>
    <xf numFmtId="177" fontId="1" fillId="4" borderId="1" xfId="0" applyNumberFormat="1" applyFont="1" applyFill="1" applyBorder="1" applyAlignment="1">
      <alignment vertical="center" shrinkToFi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76" fontId="1" fillId="0" borderId="30" xfId="0" applyNumberFormat="1" applyFont="1" applyBorder="1" applyAlignment="1">
      <alignment horizontal="right" vertical="center" wrapText="1"/>
    </xf>
    <xf numFmtId="176" fontId="1" fillId="0" borderId="31" xfId="0" applyNumberFormat="1" applyFont="1" applyBorder="1" applyAlignment="1">
      <alignment horizontal="right" vertical="center" wrapText="1"/>
    </xf>
    <xf numFmtId="176" fontId="1" fillId="0" borderId="32" xfId="0" applyNumberFormat="1" applyFont="1" applyBorder="1" applyAlignment="1">
      <alignment horizontal="right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6" fontId="1" fillId="0" borderId="28" xfId="0" applyNumberFormat="1" applyFont="1" applyBorder="1" applyAlignment="1">
      <alignment horizontal="right" vertical="center" wrapText="1"/>
    </xf>
    <xf numFmtId="176" fontId="1" fillId="0" borderId="10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177" fontId="1" fillId="3" borderId="6" xfId="0" applyNumberFormat="1" applyFont="1" applyFill="1" applyBorder="1" applyAlignment="1">
      <alignment vertical="center" shrinkToFit="1"/>
    </xf>
    <xf numFmtId="176" fontId="1" fillId="3" borderId="1" xfId="0" applyNumberFormat="1" applyFont="1" applyFill="1" applyBorder="1" applyAlignment="1">
      <alignment vertical="center" shrinkToFit="1"/>
    </xf>
    <xf numFmtId="176" fontId="1" fillId="3" borderId="6" xfId="0" applyNumberFormat="1" applyFont="1" applyFill="1" applyBorder="1" applyAlignment="1">
      <alignment vertical="center" shrinkToFit="1"/>
    </xf>
    <xf numFmtId="177" fontId="1" fillId="0" borderId="3" xfId="0" applyNumberFormat="1" applyFont="1" applyBorder="1" applyAlignment="1">
      <alignment horizontal="right" vertical="center" wrapText="1"/>
    </xf>
    <xf numFmtId="177" fontId="1" fillId="0" borderId="5" xfId="0" applyNumberFormat="1" applyFont="1" applyBorder="1" applyAlignment="1">
      <alignment horizontal="right" vertical="center" wrapText="1"/>
    </xf>
    <xf numFmtId="177" fontId="1" fillId="0" borderId="4" xfId="0" applyNumberFormat="1" applyFont="1" applyBorder="1" applyAlignment="1">
      <alignment horizontal="righ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0" fontId="2" fillId="2" borderId="51" xfId="0" applyFont="1" applyFill="1" applyBorder="1" applyAlignment="1">
      <alignment horizontal="center" vertical="center" shrinkToFit="1"/>
    </xf>
    <xf numFmtId="0" fontId="2" fillId="2" borderId="52" xfId="0" applyFont="1" applyFill="1" applyBorder="1" applyAlignment="1">
      <alignment horizontal="center" vertical="center" shrinkToFit="1"/>
    </xf>
    <xf numFmtId="0" fontId="2" fillId="2" borderId="53" xfId="0" applyFont="1" applyFill="1" applyBorder="1" applyAlignment="1">
      <alignment horizontal="center" vertical="center" shrinkToFit="1"/>
    </xf>
    <xf numFmtId="0" fontId="1" fillId="0" borderId="42" xfId="0" applyFont="1" applyBorder="1" applyAlignment="1">
      <alignment horizontal="right" vertical="center" wrapText="1"/>
    </xf>
    <xf numFmtId="0" fontId="1" fillId="0" borderId="4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shrinkToFit="1"/>
    </xf>
    <xf numFmtId="177" fontId="1" fillId="0" borderId="49" xfId="0" applyNumberFormat="1" applyFont="1" applyBorder="1" applyAlignment="1">
      <alignment horizontal="right" vertical="center" shrinkToFit="1"/>
    </xf>
    <xf numFmtId="177" fontId="1" fillId="0" borderId="47" xfId="0" applyNumberFormat="1" applyFont="1" applyBorder="1" applyAlignment="1">
      <alignment horizontal="right" vertical="center" shrinkToFit="1"/>
    </xf>
    <xf numFmtId="177" fontId="1" fillId="0" borderId="50" xfId="0" applyNumberFormat="1" applyFont="1" applyBorder="1" applyAlignment="1">
      <alignment horizontal="right" vertical="center" shrinkToFit="1"/>
    </xf>
    <xf numFmtId="0" fontId="1" fillId="0" borderId="16" xfId="0" applyFont="1" applyBorder="1" applyAlignment="1">
      <alignment horizontal="right" vertical="center" wrapText="1"/>
    </xf>
    <xf numFmtId="177" fontId="1" fillId="0" borderId="42" xfId="0" applyNumberFormat="1" applyFont="1" applyBorder="1" applyAlignment="1">
      <alignment horizontal="right" vertical="center" shrinkToFit="1"/>
    </xf>
    <xf numFmtId="177" fontId="1" fillId="0" borderId="44" xfId="0" applyNumberFormat="1" applyFont="1" applyBorder="1" applyAlignment="1">
      <alignment horizontal="right" vertical="center" shrinkToFit="1"/>
    </xf>
    <xf numFmtId="177" fontId="1" fillId="0" borderId="45" xfId="0" applyNumberFormat="1" applyFont="1" applyBorder="1" applyAlignment="1">
      <alignment horizontal="right" vertical="center" shrinkToFit="1"/>
    </xf>
    <xf numFmtId="176" fontId="1" fillId="0" borderId="34" xfId="0" applyNumberFormat="1" applyFont="1" applyBorder="1" applyAlignment="1">
      <alignment horizontal="right" vertical="center" shrinkToFit="1"/>
    </xf>
    <xf numFmtId="176" fontId="1" fillId="0" borderId="13" xfId="0" applyNumberFormat="1" applyFont="1" applyBorder="1" applyAlignment="1">
      <alignment horizontal="right" vertical="center" shrinkToFit="1"/>
    </xf>
    <xf numFmtId="177" fontId="1" fillId="0" borderId="34" xfId="0" applyNumberFormat="1" applyFont="1" applyBorder="1" applyAlignment="1">
      <alignment horizontal="right" vertical="center" shrinkToFit="1"/>
    </xf>
    <xf numFmtId="177" fontId="1" fillId="0" borderId="13" xfId="0" applyNumberFormat="1" applyFont="1" applyBorder="1" applyAlignment="1">
      <alignment horizontal="right" vertical="center" shrinkToFi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6" fontId="1" fillId="0" borderId="49" xfId="0" applyNumberFormat="1" applyFont="1" applyBorder="1" applyAlignment="1">
      <alignment horizontal="right" vertical="center" shrinkToFit="1"/>
    </xf>
    <xf numFmtId="176" fontId="1" fillId="0" borderId="47" xfId="0" applyNumberFormat="1" applyFont="1" applyBorder="1" applyAlignment="1">
      <alignment horizontal="right" vertical="center" shrinkToFit="1"/>
    </xf>
    <xf numFmtId="176" fontId="1" fillId="0" borderId="48" xfId="0" applyNumberFormat="1" applyFont="1" applyBorder="1" applyAlignment="1">
      <alignment horizontal="right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right" vertical="center" shrinkToFit="1"/>
    </xf>
    <xf numFmtId="177" fontId="1" fillId="0" borderId="40" xfId="0" applyNumberFormat="1" applyFont="1" applyBorder="1" applyAlignment="1">
      <alignment horizontal="right" vertical="center" shrinkToFit="1"/>
    </xf>
    <xf numFmtId="176" fontId="1" fillId="0" borderId="16" xfId="0" applyNumberFormat="1" applyFont="1" applyBorder="1" applyAlignment="1">
      <alignment vertical="center" shrinkToFit="1"/>
    </xf>
    <xf numFmtId="177" fontId="1" fillId="0" borderId="16" xfId="0" applyNumberFormat="1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176" fontId="1" fillId="3" borderId="17" xfId="0" applyNumberFormat="1" applyFont="1" applyFill="1" applyBorder="1" applyAlignment="1">
      <alignment horizontal="right" vertical="center" wrapText="1"/>
    </xf>
    <xf numFmtId="176" fontId="1" fillId="3" borderId="29" xfId="0" applyNumberFormat="1" applyFont="1" applyFill="1" applyBorder="1" applyAlignment="1">
      <alignment horizontal="right" vertical="center" wrapText="1"/>
    </xf>
    <xf numFmtId="176" fontId="1" fillId="3" borderId="18" xfId="0" applyNumberFormat="1" applyFont="1" applyFill="1" applyBorder="1" applyAlignment="1">
      <alignment horizontal="right" vertical="center" wrapText="1"/>
    </xf>
    <xf numFmtId="177" fontId="1" fillId="3" borderId="17" xfId="0" applyNumberFormat="1" applyFont="1" applyFill="1" applyBorder="1" applyAlignment="1">
      <alignment horizontal="right" vertical="center" wrapText="1" indent="1"/>
    </xf>
    <xf numFmtId="177" fontId="1" fillId="3" borderId="29" xfId="0" applyNumberFormat="1" applyFont="1" applyFill="1" applyBorder="1" applyAlignment="1">
      <alignment horizontal="right" vertical="center" wrapText="1" indent="1"/>
    </xf>
    <xf numFmtId="177" fontId="1" fillId="3" borderId="18" xfId="0" applyNumberFormat="1" applyFont="1" applyFill="1" applyBorder="1" applyAlignment="1">
      <alignment horizontal="right" vertical="center" wrapText="1" indent="1"/>
    </xf>
    <xf numFmtId="57" fontId="1" fillId="3" borderId="17" xfId="0" applyNumberFormat="1" applyFont="1" applyFill="1" applyBorder="1" applyAlignment="1">
      <alignment horizontal="center" vertical="center" wrapText="1"/>
    </xf>
    <xf numFmtId="57" fontId="1" fillId="3" borderId="18" xfId="0" applyNumberFormat="1" applyFont="1" applyFill="1" applyBorder="1" applyAlignment="1">
      <alignment horizontal="center" vertical="center" wrapText="1"/>
    </xf>
    <xf numFmtId="176" fontId="1" fillId="0" borderId="42" xfId="0" applyNumberFormat="1" applyFont="1" applyBorder="1" applyAlignment="1">
      <alignment horizontal="right" vertical="center" shrinkToFit="1"/>
    </xf>
    <xf numFmtId="176" fontId="1" fillId="0" borderId="44" xfId="0" applyNumberFormat="1" applyFont="1" applyBorder="1" applyAlignment="1">
      <alignment horizontal="right" vertical="center" shrinkToFit="1"/>
    </xf>
    <xf numFmtId="176" fontId="1" fillId="0" borderId="43" xfId="0" applyNumberFormat="1" applyFont="1" applyBorder="1" applyAlignment="1">
      <alignment horizontal="right" vertical="center" shrinkToFit="1"/>
    </xf>
    <xf numFmtId="177" fontId="1" fillId="0" borderId="12" xfId="0" applyNumberFormat="1" applyFont="1" applyBorder="1" applyAlignment="1">
      <alignment vertical="center" shrinkToFit="1"/>
    </xf>
    <xf numFmtId="177" fontId="1" fillId="3" borderId="1" xfId="0" applyNumberFormat="1" applyFont="1" applyFill="1" applyBorder="1" applyAlignment="1">
      <alignment vertical="center" shrinkToFi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shrinkToFit="1"/>
    </xf>
    <xf numFmtId="176" fontId="1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vertical="center" shrinkToFit="1"/>
    </xf>
    <xf numFmtId="177" fontId="9" fillId="0" borderId="12" xfId="0" applyNumberFormat="1" applyFont="1" applyBorder="1" applyAlignment="1">
      <alignment vertical="center" shrinkToFit="1"/>
    </xf>
    <xf numFmtId="176" fontId="9" fillId="0" borderId="1" xfId="0" applyNumberFormat="1" applyFont="1" applyBorder="1" applyAlignment="1">
      <alignment vertical="center" shrinkToFit="1"/>
    </xf>
    <xf numFmtId="177" fontId="9" fillId="0" borderId="1" xfId="0" applyNumberFormat="1" applyFont="1" applyBorder="1" applyAlignment="1">
      <alignment vertical="center" shrinkToFit="1"/>
    </xf>
    <xf numFmtId="176" fontId="9" fillId="0" borderId="16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1" fillId="3" borderId="17" xfId="0" applyFont="1" applyFill="1" applyBorder="1" applyAlignment="1">
      <alignment horizontal="right" vertical="center" wrapText="1"/>
    </xf>
    <xf numFmtId="0" fontId="1" fillId="3" borderId="29" xfId="0" applyFont="1" applyFill="1" applyBorder="1" applyAlignment="1">
      <alignment horizontal="right" vertical="center" wrapText="1"/>
    </xf>
    <xf numFmtId="0" fontId="1" fillId="3" borderId="18" xfId="0" applyFont="1" applyFill="1" applyBorder="1" applyAlignment="1">
      <alignment horizontal="right" vertical="center" wrapText="1"/>
    </xf>
    <xf numFmtId="0" fontId="1" fillId="3" borderId="17" xfId="0" applyFont="1" applyFill="1" applyBorder="1" applyAlignment="1">
      <alignment horizontal="right" vertical="center" wrapText="1" indent="1"/>
    </xf>
    <xf numFmtId="0" fontId="1" fillId="3" borderId="29" xfId="0" applyFont="1" applyFill="1" applyBorder="1" applyAlignment="1">
      <alignment horizontal="right" vertical="center" wrapText="1" indent="1"/>
    </xf>
    <xf numFmtId="0" fontId="1" fillId="3" borderId="18" xfId="0" applyFont="1" applyFill="1" applyBorder="1" applyAlignment="1">
      <alignment horizontal="right" vertical="center" wrapText="1" indent="1"/>
    </xf>
    <xf numFmtId="0" fontId="9" fillId="0" borderId="6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176" fontId="9" fillId="0" borderId="42" xfId="0" applyNumberFormat="1" applyFont="1" applyBorder="1" applyAlignment="1">
      <alignment horizontal="right" vertical="center" shrinkToFit="1"/>
    </xf>
    <xf numFmtId="176" fontId="9" fillId="0" borderId="44" xfId="0" applyNumberFormat="1" applyFont="1" applyBorder="1" applyAlignment="1">
      <alignment horizontal="right" vertical="center" shrinkToFit="1"/>
    </xf>
    <xf numFmtId="176" fontId="9" fillId="0" borderId="43" xfId="0" applyNumberFormat="1" applyFont="1" applyBorder="1" applyAlignment="1">
      <alignment horizontal="right" vertical="center" shrinkToFit="1"/>
    </xf>
    <xf numFmtId="177" fontId="9" fillId="0" borderId="42" xfId="0" applyNumberFormat="1" applyFont="1" applyBorder="1" applyAlignment="1">
      <alignment horizontal="right" vertical="center" shrinkToFit="1"/>
    </xf>
    <xf numFmtId="177" fontId="9" fillId="0" borderId="44" xfId="0" applyNumberFormat="1" applyFont="1" applyBorder="1" applyAlignment="1">
      <alignment horizontal="right" vertical="center" shrinkToFit="1"/>
    </xf>
    <xf numFmtId="177" fontId="9" fillId="0" borderId="45" xfId="0" applyNumberFormat="1" applyFont="1" applyBorder="1" applyAlignment="1">
      <alignment horizontal="right" vertical="center" shrinkToFi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right" vertical="center" shrinkToFit="1"/>
    </xf>
    <xf numFmtId="177" fontId="9" fillId="0" borderId="1" xfId="0" applyNumberFormat="1" applyFont="1" applyBorder="1" applyAlignment="1">
      <alignment horizontal="right" vertical="center" shrinkToFit="1"/>
    </xf>
    <xf numFmtId="177" fontId="9" fillId="0" borderId="40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176" fontId="9" fillId="0" borderId="49" xfId="0" applyNumberFormat="1" applyFont="1" applyBorder="1" applyAlignment="1">
      <alignment horizontal="right" vertical="center" shrinkToFit="1"/>
    </xf>
    <xf numFmtId="176" fontId="9" fillId="0" borderId="47" xfId="0" applyNumberFormat="1" applyFont="1" applyBorder="1" applyAlignment="1">
      <alignment horizontal="right" vertical="center" shrinkToFit="1"/>
    </xf>
    <xf numFmtId="176" fontId="9" fillId="0" borderId="48" xfId="0" applyNumberFormat="1" applyFont="1" applyBorder="1" applyAlignment="1">
      <alignment horizontal="right" vertical="center" shrinkToFit="1"/>
    </xf>
    <xf numFmtId="177" fontId="9" fillId="0" borderId="49" xfId="0" applyNumberFormat="1" applyFont="1" applyBorder="1" applyAlignment="1">
      <alignment horizontal="right" vertical="center" shrinkToFit="1"/>
    </xf>
    <xf numFmtId="177" fontId="9" fillId="0" borderId="47" xfId="0" applyNumberFormat="1" applyFont="1" applyBorder="1" applyAlignment="1">
      <alignment horizontal="right" vertical="center" shrinkToFit="1"/>
    </xf>
    <xf numFmtId="177" fontId="9" fillId="0" borderId="50" xfId="0" applyNumberFormat="1" applyFont="1" applyBorder="1" applyAlignment="1">
      <alignment horizontal="right" vertical="center" shrinkToFit="1"/>
    </xf>
    <xf numFmtId="177" fontId="1" fillId="4" borderId="4" xfId="0" applyNumberFormat="1" applyFont="1" applyFill="1" applyBorder="1" applyAlignment="1">
      <alignment vertical="center" shrinkToFit="1"/>
    </xf>
    <xf numFmtId="177" fontId="1" fillId="0" borderId="39" xfId="0" applyNumberFormat="1" applyFont="1" applyBorder="1" applyAlignment="1">
      <alignment vertical="center" shrinkToFit="1"/>
    </xf>
    <xf numFmtId="177" fontId="1" fillId="0" borderId="40" xfId="0" applyNumberFormat="1" applyFont="1" applyBorder="1" applyAlignment="1">
      <alignment vertical="center" shrinkToFit="1"/>
    </xf>
    <xf numFmtId="177" fontId="1" fillId="0" borderId="27" xfId="0" applyNumberFormat="1" applyFont="1" applyBorder="1" applyAlignment="1">
      <alignment vertical="center" shrinkToFit="1"/>
    </xf>
    <xf numFmtId="177" fontId="1" fillId="4" borderId="7" xfId="0" applyNumberFormat="1" applyFont="1" applyFill="1" applyBorder="1" applyAlignment="1">
      <alignment vertical="center" shrinkToFit="1"/>
    </xf>
    <xf numFmtId="177" fontId="1" fillId="4" borderId="6" xfId="0" applyNumberFormat="1" applyFont="1" applyFill="1" applyBorder="1" applyAlignment="1">
      <alignment vertical="center" shrinkToFit="1"/>
    </xf>
    <xf numFmtId="0" fontId="1" fillId="0" borderId="62" xfId="0" applyFont="1" applyBorder="1" applyAlignment="1">
      <alignment horizontal="justify" vertical="center" wrapText="1"/>
    </xf>
    <xf numFmtId="177" fontId="1" fillId="0" borderId="63" xfId="0" applyNumberFormat="1" applyFont="1" applyBorder="1" applyAlignment="1">
      <alignment vertical="center" shrinkToFit="1"/>
    </xf>
    <xf numFmtId="177" fontId="9" fillId="0" borderId="39" xfId="0" applyNumberFormat="1" applyFont="1" applyBorder="1" applyAlignment="1">
      <alignment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7</xdr:row>
      <xdr:rowOff>152400</xdr:rowOff>
    </xdr:from>
    <xdr:to>
      <xdr:col>12</xdr:col>
      <xdr:colOff>645459</xdr:colOff>
      <xdr:row>11</xdr:row>
      <xdr:rowOff>143436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0C0B0D30-8073-4E71-AEF0-07E3536A88BD}"/>
            </a:ext>
          </a:extLst>
        </xdr:cNvPr>
        <xdr:cNvSpPr/>
      </xdr:nvSpPr>
      <xdr:spPr>
        <a:xfrm>
          <a:off x="6629400" y="2651760"/>
          <a:ext cx="493059" cy="1240716"/>
        </a:xfrm>
        <a:prstGeom prst="leftArrow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152400</xdr:colOff>
      <xdr:row>5</xdr:row>
      <xdr:rowOff>266700</xdr:rowOff>
    </xdr:from>
    <xdr:to>
      <xdr:col>19</xdr:col>
      <xdr:colOff>475129</xdr:colOff>
      <xdr:row>12</xdr:row>
      <xdr:rowOff>177053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20BA8A-319D-486D-828A-CE1431E2FDD7}"/>
            </a:ext>
          </a:extLst>
        </xdr:cNvPr>
        <xdr:cNvSpPr txBox="1"/>
      </xdr:nvSpPr>
      <xdr:spPr>
        <a:xfrm>
          <a:off x="7302500" y="1536700"/>
          <a:ext cx="4361329" cy="18153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太線内に記入願います。</a:t>
          </a:r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その他の項目は、自動で計算できるようになっていますがご確認のうえ、修正の必要があれば直接入力してください。</a:t>
          </a:r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「仕入数量」、「仕入単価」の欄には数値のみ入力ください。単位</a:t>
          </a:r>
          <a:r>
            <a:rPr kumimoji="1" lang="en-US" altLang="ja-JP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(kg</a:t>
          </a:r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、円</a:t>
          </a:r>
          <a:r>
            <a:rPr kumimoji="1" lang="en-US" altLang="ja-JP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が自動で表示されます。</a:t>
          </a:r>
        </a:p>
      </xdr:txBody>
    </xdr:sp>
    <xdr:clientData/>
  </xdr:twoCellAnchor>
  <xdr:twoCellAnchor>
    <xdr:from>
      <xdr:col>12</xdr:col>
      <xdr:colOff>142875</xdr:colOff>
      <xdr:row>22</xdr:row>
      <xdr:rowOff>69850</xdr:rowOff>
    </xdr:from>
    <xdr:to>
      <xdr:col>12</xdr:col>
      <xdr:colOff>635934</xdr:colOff>
      <xdr:row>26</xdr:row>
      <xdr:rowOff>60886</xdr:rowOff>
    </xdr:to>
    <xdr:sp macro="" textlink="">
      <xdr:nvSpPr>
        <xdr:cNvPr id="3" name="矢印: 左 2">
          <a:extLst>
            <a:ext uri="{FF2B5EF4-FFF2-40B4-BE49-F238E27FC236}">
              <a16:creationId xmlns:a16="http://schemas.microsoft.com/office/drawing/2014/main" id="{704C9E06-15F1-41AF-BAD0-6973EE343A12}"/>
            </a:ext>
          </a:extLst>
        </xdr:cNvPr>
        <xdr:cNvSpPr/>
      </xdr:nvSpPr>
      <xdr:spPr>
        <a:xfrm>
          <a:off x="6629400" y="5403850"/>
          <a:ext cx="493059" cy="1248336"/>
        </a:xfrm>
        <a:prstGeom prst="leftArrow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179457</xdr:colOff>
      <xdr:row>21</xdr:row>
      <xdr:rowOff>45831</xdr:rowOff>
    </xdr:from>
    <xdr:to>
      <xdr:col>19</xdr:col>
      <xdr:colOff>502186</xdr:colOff>
      <xdr:row>27</xdr:row>
      <xdr:rowOff>270923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6829FC-4120-4FE9-A409-147F1CB6CEDD}"/>
            </a:ext>
          </a:extLst>
        </xdr:cNvPr>
        <xdr:cNvSpPr txBox="1"/>
      </xdr:nvSpPr>
      <xdr:spPr>
        <a:xfrm>
          <a:off x="7666935" y="6705048"/>
          <a:ext cx="4447468" cy="21135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太線内に記入願います。</a:t>
          </a:r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その他の項目は、自動で計算できるようになっていますがご確認のうえ、修正の必要があれば直接入力してください。</a:t>
          </a:r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「仕入数量」、「仕入単価」の欄には数値のみ入力ください。単位</a:t>
          </a:r>
          <a:r>
            <a:rPr kumimoji="1" lang="en-US" altLang="ja-JP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(kg</a:t>
          </a:r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、円</a:t>
          </a:r>
          <a:r>
            <a:rPr kumimoji="1" lang="en-US" altLang="ja-JP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が自動で表示されます。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7</xdr:row>
      <xdr:rowOff>152400</xdr:rowOff>
    </xdr:from>
    <xdr:to>
      <xdr:col>12</xdr:col>
      <xdr:colOff>645459</xdr:colOff>
      <xdr:row>11</xdr:row>
      <xdr:rowOff>143436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A92F743F-241C-4F2C-98CE-A297D2421BD3}"/>
            </a:ext>
          </a:extLst>
        </xdr:cNvPr>
        <xdr:cNvSpPr/>
      </xdr:nvSpPr>
      <xdr:spPr>
        <a:xfrm>
          <a:off x="6972300" y="2352675"/>
          <a:ext cx="493059" cy="1248336"/>
        </a:xfrm>
        <a:prstGeom prst="leftArrow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152400</xdr:colOff>
      <xdr:row>5</xdr:row>
      <xdr:rowOff>266700</xdr:rowOff>
    </xdr:from>
    <xdr:to>
      <xdr:col>19</xdr:col>
      <xdr:colOff>475129</xdr:colOff>
      <xdr:row>12</xdr:row>
      <xdr:rowOff>177053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70AA7E-A2A4-4AF9-9F05-92D65BE1F1F3}"/>
            </a:ext>
          </a:extLst>
        </xdr:cNvPr>
        <xdr:cNvSpPr txBox="1"/>
      </xdr:nvSpPr>
      <xdr:spPr>
        <a:xfrm>
          <a:off x="7658100" y="1838325"/>
          <a:ext cx="4437529" cy="211062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太線内に記入願います。</a:t>
          </a:r>
          <a:endParaRPr kumimoji="1" lang="en-US" altLang="ja-JP" sz="1400" spc="0" baseline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400" spc="0" baseline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その他の項目は、自動で計算できるようになっていますがご確認のうえ、修正の必要があれば直接入力してください。</a:t>
          </a:r>
          <a:endParaRPr kumimoji="1" lang="en-US" altLang="ja-JP" sz="1400" spc="0" baseline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400" spc="0" baseline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「仕入数量」、「仕入単価」の欄には数値のみ入力ください。単位</a:t>
          </a:r>
          <a:r>
            <a:rPr kumimoji="1" lang="en-US" altLang="ja-JP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(kg</a:t>
          </a:r>
          <a:r>
            <a:rPr kumimoji="1" lang="ja-JP" altLang="en-US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、円</a:t>
          </a:r>
          <a:r>
            <a:rPr kumimoji="1" lang="en-US" altLang="ja-JP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r>
            <a:rPr kumimoji="1" lang="ja-JP" altLang="en-US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が自動で表示されます。</a:t>
          </a:r>
        </a:p>
      </xdr:txBody>
    </xdr:sp>
    <xdr:clientData/>
  </xdr:twoCellAnchor>
  <xdr:twoCellAnchor>
    <xdr:from>
      <xdr:col>12</xdr:col>
      <xdr:colOff>142875</xdr:colOff>
      <xdr:row>22</xdr:row>
      <xdr:rowOff>69850</xdr:rowOff>
    </xdr:from>
    <xdr:to>
      <xdr:col>12</xdr:col>
      <xdr:colOff>635934</xdr:colOff>
      <xdr:row>26</xdr:row>
      <xdr:rowOff>60886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F05B07CA-872D-4A5B-B75B-B1B8D023310B}"/>
            </a:ext>
          </a:extLst>
        </xdr:cNvPr>
        <xdr:cNvSpPr/>
      </xdr:nvSpPr>
      <xdr:spPr>
        <a:xfrm>
          <a:off x="6962775" y="7032625"/>
          <a:ext cx="493059" cy="1248336"/>
        </a:xfrm>
        <a:prstGeom prst="leftArrow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179457</xdr:colOff>
      <xdr:row>21</xdr:row>
      <xdr:rowOff>45831</xdr:rowOff>
    </xdr:from>
    <xdr:to>
      <xdr:col>19</xdr:col>
      <xdr:colOff>502186</xdr:colOff>
      <xdr:row>27</xdr:row>
      <xdr:rowOff>270923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EDA2377-9D1C-49FE-996F-14B22F67077A}"/>
            </a:ext>
          </a:extLst>
        </xdr:cNvPr>
        <xdr:cNvSpPr txBox="1"/>
      </xdr:nvSpPr>
      <xdr:spPr>
        <a:xfrm>
          <a:off x="7685157" y="6694281"/>
          <a:ext cx="4437529" cy="211104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太線内に記入願います。</a:t>
          </a:r>
          <a:endParaRPr kumimoji="1" lang="en-US" altLang="ja-JP" sz="1400" spc="0" baseline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400" spc="0" baseline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その他の項目は、自動で計算できるようになっていますがご確認のうえ、修正の必要があれば直接入力してください。</a:t>
          </a:r>
          <a:endParaRPr kumimoji="1" lang="en-US" altLang="ja-JP" sz="1400" spc="0" baseline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400" spc="0" baseline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「仕入数量」、「仕入金額」の欄には数値のみ入力ください。単位</a:t>
          </a:r>
          <a:r>
            <a:rPr kumimoji="1" lang="en-US" altLang="ja-JP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(kg</a:t>
          </a:r>
          <a:r>
            <a:rPr kumimoji="1" lang="ja-JP" altLang="en-US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、円</a:t>
          </a:r>
          <a:r>
            <a:rPr kumimoji="1" lang="en-US" altLang="ja-JP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r>
            <a:rPr kumimoji="1" lang="ja-JP" altLang="en-US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が自動で表示されます。</a:t>
          </a:r>
        </a:p>
      </xdr:txBody>
    </xdr:sp>
    <xdr:clientData/>
  </xdr:twoCellAnchor>
  <xdr:twoCellAnchor>
    <xdr:from>
      <xdr:col>3</xdr:col>
      <xdr:colOff>65649</xdr:colOff>
      <xdr:row>46</xdr:row>
      <xdr:rowOff>256148</xdr:rowOff>
    </xdr:from>
    <xdr:to>
      <xdr:col>11</xdr:col>
      <xdr:colOff>822131</xdr:colOff>
      <xdr:row>50</xdr:row>
      <xdr:rowOff>154743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9373C35-D97D-4702-B332-4FB32ED2FDB5}"/>
            </a:ext>
          </a:extLst>
        </xdr:cNvPr>
        <xdr:cNvSpPr txBox="1"/>
      </xdr:nvSpPr>
      <xdr:spPr>
        <a:xfrm>
          <a:off x="2446899" y="14534123"/>
          <a:ext cx="4347407" cy="115589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入力後、数値に誤りがないかご確認いただいた上で、このシートで算出した数値等を、事業計画書（別記様式第</a:t>
          </a:r>
          <a:r>
            <a:rPr kumimoji="1" lang="en-US" altLang="ja-JP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400" spc="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号）に転記してください。</a:t>
          </a:r>
          <a:endParaRPr kumimoji="1" lang="en-US" altLang="ja-JP" sz="1400" spc="0" baseline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574432</xdr:colOff>
      <xdr:row>0</xdr:row>
      <xdr:rowOff>152401</xdr:rowOff>
    </xdr:from>
    <xdr:to>
      <xdr:col>11</xdr:col>
      <xdr:colOff>709246</xdr:colOff>
      <xdr:row>1</xdr:row>
      <xdr:rowOff>310662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4EFD61D-649E-4099-BCB6-7C488C76A8BD}"/>
            </a:ext>
          </a:extLst>
        </xdr:cNvPr>
        <xdr:cNvSpPr/>
      </xdr:nvSpPr>
      <xdr:spPr>
        <a:xfrm>
          <a:off x="5717932" y="152401"/>
          <a:ext cx="963489" cy="472586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3A340-19E1-4A4E-99B2-ED3BE24E694E}">
  <sheetPr>
    <tabColor rgb="FFFFFF00"/>
  </sheetPr>
  <dimension ref="A1:M44"/>
  <sheetViews>
    <sheetView showGridLines="0" tabSelected="1" view="pageBreakPreview" zoomScale="115" zoomScaleNormal="85" zoomScaleSheetLayoutView="115" workbookViewId="0">
      <selection activeCell="S2" sqref="S2"/>
    </sheetView>
  </sheetViews>
  <sheetFormatPr defaultRowHeight="25.15" customHeight="1"/>
  <cols>
    <col min="1" max="1" width="3.375" customWidth="1"/>
    <col min="2" max="2" width="11.125" customWidth="1"/>
    <col min="3" max="3" width="16.75" customWidth="1"/>
    <col min="4" max="4" width="6.75" customWidth="1"/>
    <col min="5" max="5" width="2.75" customWidth="1"/>
    <col min="6" max="6" width="12.75" customWidth="1"/>
    <col min="7" max="7" width="2.75" customWidth="1"/>
    <col min="8" max="8" width="8.5" customWidth="1"/>
    <col min="9" max="9" width="2.75" customWidth="1"/>
    <col min="10" max="10" width="8.5" customWidth="1"/>
    <col min="11" max="11" width="2.375" customWidth="1"/>
    <col min="12" max="12" width="11.125" customWidth="1"/>
  </cols>
  <sheetData>
    <row r="1" spans="1:12" ht="25.15" customHeight="1">
      <c r="A1" s="10" t="s">
        <v>27</v>
      </c>
    </row>
    <row r="2" spans="1:12" ht="25.15" customHeight="1">
      <c r="A2" s="1" t="s">
        <v>0</v>
      </c>
    </row>
    <row r="3" spans="1:12" ht="25.15" customHeight="1">
      <c r="A3" s="1" t="s">
        <v>21</v>
      </c>
    </row>
    <row r="4" spans="1:12" ht="25.15" customHeight="1">
      <c r="A4" s="80" t="s">
        <v>1</v>
      </c>
      <c r="B4" s="80" t="s">
        <v>32</v>
      </c>
      <c r="C4" s="80" t="s">
        <v>23</v>
      </c>
      <c r="D4" s="80" t="s">
        <v>38</v>
      </c>
      <c r="E4" s="81" t="s">
        <v>33</v>
      </c>
      <c r="F4" s="82"/>
      <c r="G4" s="129" t="s">
        <v>34</v>
      </c>
      <c r="H4" s="130"/>
      <c r="I4" s="130"/>
      <c r="J4" s="131"/>
      <c r="K4" s="85" t="s">
        <v>36</v>
      </c>
      <c r="L4" s="86"/>
    </row>
    <row r="5" spans="1:12" ht="25.15" customHeight="1">
      <c r="A5" s="69"/>
      <c r="B5" s="69"/>
      <c r="C5" s="69"/>
      <c r="D5" s="69"/>
      <c r="E5" s="83"/>
      <c r="F5" s="84"/>
      <c r="G5" s="81" t="s">
        <v>30</v>
      </c>
      <c r="H5" s="82"/>
      <c r="I5" s="81" t="s">
        <v>31</v>
      </c>
      <c r="J5" s="82"/>
      <c r="K5" s="87"/>
      <c r="L5" s="88"/>
    </row>
    <row r="6" spans="1:12" ht="25.15" customHeight="1">
      <c r="A6" s="5" t="s">
        <v>2</v>
      </c>
      <c r="B6" s="21">
        <v>45931</v>
      </c>
      <c r="C6" s="21" t="s">
        <v>25</v>
      </c>
      <c r="D6" s="22" t="s">
        <v>31</v>
      </c>
      <c r="E6" s="90">
        <v>2700</v>
      </c>
      <c r="F6" s="90"/>
      <c r="G6" s="151"/>
      <c r="H6" s="151"/>
      <c r="I6" s="151">
        <v>250</v>
      </c>
      <c r="J6" s="151"/>
      <c r="K6" s="151">
        <f>ROUNDDOWN(E6*I6,0)+ROUNDDOWN(E6*G6,0)</f>
        <v>675000</v>
      </c>
      <c r="L6" s="151"/>
    </row>
    <row r="7" spans="1:12" ht="25.15" customHeight="1" thickBot="1">
      <c r="A7" s="5" t="s">
        <v>2</v>
      </c>
      <c r="B7" s="21">
        <v>45962</v>
      </c>
      <c r="C7" s="21" t="s">
        <v>42</v>
      </c>
      <c r="D7" s="22" t="s">
        <v>30</v>
      </c>
      <c r="E7" s="91">
        <v>3000</v>
      </c>
      <c r="F7" s="91"/>
      <c r="G7" s="89">
        <v>210</v>
      </c>
      <c r="H7" s="89"/>
      <c r="I7" s="89"/>
      <c r="J7" s="89"/>
      <c r="K7" s="89">
        <f>ROUNDDOWN(E7*I7,0)+ROUNDDOWN(E7*G7,0)</f>
        <v>630000</v>
      </c>
      <c r="L7" s="89"/>
    </row>
    <row r="8" spans="1:12" ht="25.15" customHeight="1">
      <c r="A8" s="8">
        <v>1</v>
      </c>
      <c r="B8" s="18"/>
      <c r="C8" s="19"/>
      <c r="D8" s="20"/>
      <c r="E8" s="156"/>
      <c r="F8" s="156"/>
      <c r="G8" s="150"/>
      <c r="H8" s="150"/>
      <c r="I8" s="150"/>
      <c r="J8" s="191"/>
      <c r="K8" s="190">
        <f>ROUNDDOWN(E8*I8,0)+ROUNDDOWN(E8*G8,0)</f>
        <v>0</v>
      </c>
      <c r="L8" s="60"/>
    </row>
    <row r="9" spans="1:12" ht="25.15" customHeight="1">
      <c r="A9" s="8">
        <v>2</v>
      </c>
      <c r="B9" s="16"/>
      <c r="C9" s="14"/>
      <c r="D9" s="17"/>
      <c r="E9" s="155"/>
      <c r="F9" s="155"/>
      <c r="G9" s="59"/>
      <c r="H9" s="59"/>
      <c r="I9" s="59"/>
      <c r="J9" s="192"/>
      <c r="K9" s="190">
        <f t="shared" ref="K9:K12" si="0">ROUNDDOWN(E9*I9,0)+ROUNDDOWN(E9*G9,0)</f>
        <v>0</v>
      </c>
      <c r="L9" s="60"/>
    </row>
    <row r="10" spans="1:12" ht="25.15" customHeight="1">
      <c r="A10" s="8">
        <v>3</v>
      </c>
      <c r="B10" s="16"/>
      <c r="C10" s="14"/>
      <c r="D10" s="17"/>
      <c r="E10" s="155"/>
      <c r="F10" s="155"/>
      <c r="G10" s="59"/>
      <c r="H10" s="59"/>
      <c r="I10" s="59"/>
      <c r="J10" s="192"/>
      <c r="K10" s="190">
        <f t="shared" si="0"/>
        <v>0</v>
      </c>
      <c r="L10" s="60"/>
    </row>
    <row r="11" spans="1:12" ht="25.15" customHeight="1">
      <c r="A11" s="8">
        <v>4</v>
      </c>
      <c r="B11" s="16"/>
      <c r="C11" s="14"/>
      <c r="D11" s="14"/>
      <c r="E11" s="155"/>
      <c r="F11" s="155"/>
      <c r="G11" s="59"/>
      <c r="H11" s="59"/>
      <c r="I11" s="59"/>
      <c r="J11" s="192"/>
      <c r="K11" s="190">
        <f t="shared" si="0"/>
        <v>0</v>
      </c>
      <c r="L11" s="60"/>
    </row>
    <row r="12" spans="1:12" ht="25.15" customHeight="1" thickBot="1">
      <c r="A12" s="8">
        <v>5</v>
      </c>
      <c r="B12" s="23"/>
      <c r="C12" s="15"/>
      <c r="D12" s="15"/>
      <c r="E12" s="134"/>
      <c r="F12" s="134"/>
      <c r="G12" s="135"/>
      <c r="H12" s="135"/>
      <c r="I12" s="135"/>
      <c r="J12" s="193"/>
      <c r="K12" s="194">
        <f t="shared" si="0"/>
        <v>0</v>
      </c>
      <c r="L12" s="195"/>
    </row>
    <row r="13" spans="1:12" ht="25.15" customHeight="1" thickTop="1">
      <c r="A13" s="114" t="s">
        <v>35</v>
      </c>
      <c r="B13" s="115"/>
      <c r="C13" s="115"/>
      <c r="D13" s="116"/>
      <c r="E13" s="6" t="s">
        <v>17</v>
      </c>
      <c r="F13" s="9">
        <f>SUM(E8:F12)</f>
        <v>0</v>
      </c>
      <c r="G13" s="152"/>
      <c r="H13" s="153"/>
      <c r="I13" s="153"/>
      <c r="J13" s="154"/>
      <c r="K13" s="196" t="s">
        <v>16</v>
      </c>
      <c r="L13" s="197">
        <f>SUM(K8:L12)</f>
        <v>0</v>
      </c>
    </row>
    <row r="14" spans="1:12" ht="18.75">
      <c r="A14" s="1" t="s">
        <v>7</v>
      </c>
    </row>
    <row r="15" spans="1:12" s="24" customFormat="1" ht="30" customHeight="1">
      <c r="A15" s="64" t="s">
        <v>39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</row>
    <row r="16" spans="1:12" ht="30" customHeight="1">
      <c r="A16" s="64" t="s">
        <v>40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pans="1:12" ht="30" customHeight="1">
      <c r="A17" s="64" t="s">
        <v>41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1:12" ht="18.75">
      <c r="A18" s="1" t="s">
        <v>8</v>
      </c>
    </row>
    <row r="19" spans="1:12" ht="25.15" customHeight="1">
      <c r="A19" s="1"/>
    </row>
    <row r="20" spans="1:12" ht="25.15" customHeight="1">
      <c r="A20" s="1" t="s">
        <v>22</v>
      </c>
    </row>
    <row r="21" spans="1:12" ht="25.15" customHeight="1">
      <c r="A21" s="11" t="s">
        <v>1</v>
      </c>
      <c r="B21" s="17" t="s">
        <v>43</v>
      </c>
      <c r="C21" s="129" t="s">
        <v>23</v>
      </c>
      <c r="D21" s="131"/>
      <c r="E21" s="129" t="s">
        <v>24</v>
      </c>
      <c r="F21" s="130"/>
      <c r="G21" s="130"/>
      <c r="H21" s="131"/>
      <c r="I21" s="136" t="s">
        <v>26</v>
      </c>
      <c r="J21" s="137"/>
      <c r="K21" s="137"/>
      <c r="L21" s="138"/>
    </row>
    <row r="22" spans="1:12" ht="25.15" customHeight="1" thickBot="1">
      <c r="A22" s="5" t="s">
        <v>2</v>
      </c>
      <c r="B22" s="21">
        <v>45566</v>
      </c>
      <c r="C22" s="145" t="s">
        <v>37</v>
      </c>
      <c r="D22" s="146"/>
      <c r="E22" s="139">
        <v>2000</v>
      </c>
      <c r="F22" s="140"/>
      <c r="G22" s="140"/>
      <c r="H22" s="141"/>
      <c r="I22" s="142">
        <v>300000</v>
      </c>
      <c r="J22" s="143"/>
      <c r="K22" s="143"/>
      <c r="L22" s="144"/>
    </row>
    <row r="23" spans="1:12" ht="25.15" customHeight="1">
      <c r="A23" s="8">
        <v>1</v>
      </c>
      <c r="B23" s="25"/>
      <c r="C23" s="99"/>
      <c r="D23" s="100"/>
      <c r="E23" s="147"/>
      <c r="F23" s="148"/>
      <c r="G23" s="148"/>
      <c r="H23" s="149"/>
      <c r="I23" s="107"/>
      <c r="J23" s="108"/>
      <c r="K23" s="108"/>
      <c r="L23" s="109"/>
    </row>
    <row r="24" spans="1:12" ht="25.15" customHeight="1">
      <c r="A24" s="8">
        <v>2</v>
      </c>
      <c r="B24" s="16"/>
      <c r="C24" s="101"/>
      <c r="D24" s="101"/>
      <c r="E24" s="102"/>
      <c r="F24" s="102"/>
      <c r="G24" s="102"/>
      <c r="H24" s="102"/>
      <c r="I24" s="132"/>
      <c r="J24" s="132"/>
      <c r="K24" s="132"/>
      <c r="L24" s="133"/>
    </row>
    <row r="25" spans="1:12" ht="25.15" customHeight="1">
      <c r="A25" s="8">
        <v>3</v>
      </c>
      <c r="B25" s="16"/>
      <c r="C25" s="101"/>
      <c r="D25" s="101"/>
      <c r="E25" s="102"/>
      <c r="F25" s="102"/>
      <c r="G25" s="102"/>
      <c r="H25" s="102"/>
      <c r="I25" s="132"/>
      <c r="J25" s="132"/>
      <c r="K25" s="132"/>
      <c r="L25" s="133"/>
    </row>
    <row r="26" spans="1:12" ht="25.15" customHeight="1">
      <c r="A26" s="8">
        <v>4</v>
      </c>
      <c r="B26" s="16"/>
      <c r="C26" s="101"/>
      <c r="D26" s="101"/>
      <c r="E26" s="102"/>
      <c r="F26" s="102"/>
      <c r="G26" s="102"/>
      <c r="H26" s="102"/>
      <c r="I26" s="132"/>
      <c r="J26" s="132"/>
      <c r="K26" s="132"/>
      <c r="L26" s="133"/>
    </row>
    <row r="27" spans="1:12" ht="25.15" customHeight="1" thickBot="1">
      <c r="A27" s="8">
        <v>5</v>
      </c>
      <c r="B27" s="26"/>
      <c r="C27" s="106"/>
      <c r="D27" s="106"/>
      <c r="E27" s="117"/>
      <c r="F27" s="118"/>
      <c r="G27" s="118"/>
      <c r="H27" s="119"/>
      <c r="I27" s="103"/>
      <c r="J27" s="104"/>
      <c r="K27" s="104"/>
      <c r="L27" s="105"/>
    </row>
    <row r="28" spans="1:12" ht="25.15" customHeight="1">
      <c r="A28" s="114" t="s">
        <v>4</v>
      </c>
      <c r="B28" s="115"/>
      <c r="C28" s="115"/>
      <c r="D28" s="116"/>
      <c r="E28" s="6" t="s">
        <v>5</v>
      </c>
      <c r="F28" s="110">
        <f>SUM(E23:H27)</f>
        <v>0</v>
      </c>
      <c r="G28" s="110"/>
      <c r="H28" s="111"/>
      <c r="I28" s="7" t="s">
        <v>6</v>
      </c>
      <c r="J28" s="112">
        <f>SUM(I23:L27)</f>
        <v>0</v>
      </c>
      <c r="K28" s="112"/>
      <c r="L28" s="113"/>
    </row>
    <row r="29" spans="1:12" ht="18.75">
      <c r="A29" s="1" t="s">
        <v>7</v>
      </c>
    </row>
    <row r="30" spans="1:12" ht="18.75">
      <c r="A30" s="1" t="s">
        <v>8</v>
      </c>
    </row>
    <row r="31" spans="1:12" ht="25.15" customHeight="1">
      <c r="A31" s="3"/>
    </row>
    <row r="32" spans="1:12" ht="25.15" customHeight="1">
      <c r="A32" s="1" t="s">
        <v>9</v>
      </c>
    </row>
    <row r="33" spans="1:13" ht="25.15" customHeight="1">
      <c r="A33" s="122" t="s">
        <v>19</v>
      </c>
      <c r="B33" s="123"/>
      <c r="C33" s="124"/>
      <c r="D33" s="28"/>
      <c r="E33" s="128" t="s">
        <v>20</v>
      </c>
      <c r="F33" s="128"/>
      <c r="G33" s="128"/>
      <c r="H33" s="128"/>
      <c r="I33" s="121" t="s">
        <v>10</v>
      </c>
      <c r="J33" s="120" t="s">
        <v>44</v>
      </c>
      <c r="K33" s="120"/>
      <c r="L33" s="120"/>
    </row>
    <row r="34" spans="1:13" ht="25.15" customHeight="1">
      <c r="A34" s="125" t="s">
        <v>11</v>
      </c>
      <c r="B34" s="126"/>
      <c r="C34" s="127"/>
      <c r="D34" s="2" t="s">
        <v>49</v>
      </c>
      <c r="E34" s="54" t="s">
        <v>12</v>
      </c>
      <c r="F34" s="54"/>
      <c r="G34" s="54"/>
      <c r="H34" s="54"/>
      <c r="I34" s="121"/>
      <c r="J34" s="69" t="s">
        <v>13</v>
      </c>
      <c r="K34" s="69"/>
      <c r="L34" s="69"/>
    </row>
    <row r="35" spans="1:13" ht="25.15" customHeight="1">
      <c r="A35" s="92">
        <f>IFERROR(ROUNDDOWN(L13/F13,0),0)</f>
        <v>0</v>
      </c>
      <c r="B35" s="93"/>
      <c r="C35" s="94"/>
      <c r="D35" s="27"/>
      <c r="E35" s="95">
        <f>IFERROR(ROUNDDOWN(J28/F28,0),0)</f>
        <v>0</v>
      </c>
      <c r="F35" s="95"/>
      <c r="G35" s="95"/>
      <c r="H35" s="95"/>
      <c r="I35" s="121"/>
      <c r="J35" s="92">
        <f>IF(A35-E35&lt;=200,ROUNDDOWN(A35-E35,0),200)</f>
        <v>0</v>
      </c>
      <c r="K35" s="93"/>
      <c r="L35" s="94"/>
      <c r="M35" t="s">
        <v>52</v>
      </c>
    </row>
    <row r="36" spans="1:13" ht="25.15" customHeight="1" thickBot="1">
      <c r="A36" s="2"/>
      <c r="B36" s="4"/>
      <c r="C36" s="4"/>
      <c r="D36" s="4"/>
      <c r="E36" s="2"/>
      <c r="F36" s="4"/>
      <c r="G36" s="4"/>
      <c r="H36" s="4"/>
      <c r="I36" s="4"/>
      <c r="J36" s="4"/>
      <c r="K36" s="4"/>
      <c r="L36" s="4"/>
    </row>
    <row r="37" spans="1:13" ht="25.15" customHeight="1">
      <c r="A37" s="96" t="s">
        <v>44</v>
      </c>
      <c r="B37" s="97"/>
      <c r="C37" s="98"/>
      <c r="D37" s="29"/>
      <c r="E37" s="71" t="s">
        <v>45</v>
      </c>
      <c r="F37" s="72"/>
      <c r="G37" s="72"/>
      <c r="H37" s="73"/>
      <c r="I37" s="64" t="s">
        <v>10</v>
      </c>
      <c r="J37" s="65" t="s">
        <v>59</v>
      </c>
      <c r="K37" s="66"/>
      <c r="L37" s="67"/>
    </row>
    <row r="38" spans="1:13" ht="25.15" customHeight="1">
      <c r="A38" s="42">
        <f>J35</f>
        <v>0</v>
      </c>
      <c r="B38" s="43"/>
      <c r="C38" s="44"/>
      <c r="D38" s="2" t="s">
        <v>18</v>
      </c>
      <c r="E38" s="74">
        <f>F13</f>
        <v>0</v>
      </c>
      <c r="F38" s="75"/>
      <c r="G38" s="75"/>
      <c r="H38" s="76"/>
      <c r="I38" s="64"/>
      <c r="J38" s="68" t="s">
        <v>47</v>
      </c>
      <c r="K38" s="69"/>
      <c r="L38" s="70"/>
    </row>
    <row r="39" spans="1:13" ht="25.15" customHeight="1" thickBot="1">
      <c r="A39" s="45"/>
      <c r="B39" s="46"/>
      <c r="C39" s="47"/>
      <c r="D39" s="27"/>
      <c r="E39" s="77"/>
      <c r="F39" s="78"/>
      <c r="G39" s="78"/>
      <c r="H39" s="79"/>
      <c r="I39" s="64"/>
      <c r="J39" s="56">
        <f>IFERROR(A38*E38,0)</f>
        <v>0</v>
      </c>
      <c r="K39" s="57"/>
      <c r="L39" s="58"/>
    </row>
    <row r="40" spans="1:13" ht="18.75">
      <c r="A40" s="1" t="s">
        <v>15</v>
      </c>
    </row>
    <row r="41" spans="1:13" ht="25.15" customHeight="1" thickBot="1"/>
    <row r="42" spans="1:13" ht="25.15" customHeight="1">
      <c r="A42" s="61" t="s">
        <v>46</v>
      </c>
      <c r="B42" s="62"/>
      <c r="C42" s="63"/>
      <c r="D42" s="30"/>
      <c r="H42" s="50" t="s">
        <v>51</v>
      </c>
      <c r="I42" s="51"/>
      <c r="J42" s="51"/>
      <c r="K42" s="51"/>
      <c r="L42" s="52"/>
    </row>
    <row r="43" spans="1:13" ht="25.15" customHeight="1">
      <c r="A43" s="42">
        <f>J39</f>
        <v>0</v>
      </c>
      <c r="B43" s="43"/>
      <c r="C43" s="44"/>
      <c r="D43" s="48" t="s">
        <v>14</v>
      </c>
      <c r="E43" s="49"/>
      <c r="F43" s="13" t="s">
        <v>28</v>
      </c>
      <c r="G43" s="12" t="s">
        <v>29</v>
      </c>
      <c r="H43" s="53" t="s">
        <v>50</v>
      </c>
      <c r="I43" s="54"/>
      <c r="J43" s="54"/>
      <c r="K43" s="54"/>
      <c r="L43" s="55"/>
    </row>
    <row r="44" spans="1:13" ht="25.15" customHeight="1" thickBot="1">
      <c r="A44" s="45"/>
      <c r="B44" s="46"/>
      <c r="C44" s="47"/>
      <c r="D44" s="27"/>
      <c r="H44" s="56">
        <f>+ROUNDDOWN(A43*1/2,-3)</f>
        <v>0</v>
      </c>
      <c r="I44" s="57"/>
      <c r="J44" s="57"/>
      <c r="K44" s="57"/>
      <c r="L44" s="58"/>
    </row>
  </sheetData>
  <mergeCells count="90">
    <mergeCell ref="E8:F8"/>
    <mergeCell ref="G8:H8"/>
    <mergeCell ref="G6:H6"/>
    <mergeCell ref="K10:L10"/>
    <mergeCell ref="A13:D13"/>
    <mergeCell ref="E11:F11"/>
    <mergeCell ref="G13:J13"/>
    <mergeCell ref="A15:L15"/>
    <mergeCell ref="E9:F9"/>
    <mergeCell ref="G9:H9"/>
    <mergeCell ref="I9:J9"/>
    <mergeCell ref="K9:L9"/>
    <mergeCell ref="E10:F10"/>
    <mergeCell ref="I8:J8"/>
    <mergeCell ref="G10:H10"/>
    <mergeCell ref="I10:J10"/>
    <mergeCell ref="K8:L8"/>
    <mergeCell ref="I6:J6"/>
    <mergeCell ref="K6:L6"/>
    <mergeCell ref="E21:H21"/>
    <mergeCell ref="I26:L26"/>
    <mergeCell ref="E12:F12"/>
    <mergeCell ref="G12:H12"/>
    <mergeCell ref="I12:J12"/>
    <mergeCell ref="K12:L12"/>
    <mergeCell ref="A16:L16"/>
    <mergeCell ref="A17:L17"/>
    <mergeCell ref="I21:L21"/>
    <mergeCell ref="E22:H22"/>
    <mergeCell ref="I22:L22"/>
    <mergeCell ref="C21:D21"/>
    <mergeCell ref="C22:D22"/>
    <mergeCell ref="E23:H23"/>
    <mergeCell ref="I24:L24"/>
    <mergeCell ref="I25:L25"/>
    <mergeCell ref="A28:D28"/>
    <mergeCell ref="E27:H27"/>
    <mergeCell ref="J33:L33"/>
    <mergeCell ref="J34:L34"/>
    <mergeCell ref="I33:I35"/>
    <mergeCell ref="A33:C33"/>
    <mergeCell ref="A34:C34"/>
    <mergeCell ref="E33:H33"/>
    <mergeCell ref="E34:H34"/>
    <mergeCell ref="I23:L23"/>
    <mergeCell ref="E24:H24"/>
    <mergeCell ref="J35:L35"/>
    <mergeCell ref="F28:H28"/>
    <mergeCell ref="J28:L28"/>
    <mergeCell ref="C25:D25"/>
    <mergeCell ref="C26:D26"/>
    <mergeCell ref="E25:H25"/>
    <mergeCell ref="E26:H26"/>
    <mergeCell ref="I27:L27"/>
    <mergeCell ref="C27:D27"/>
    <mergeCell ref="K4:L5"/>
    <mergeCell ref="G7:H7"/>
    <mergeCell ref="I7:J7"/>
    <mergeCell ref="K7:L7"/>
    <mergeCell ref="E6:F6"/>
    <mergeCell ref="E7:F7"/>
    <mergeCell ref="G4:J4"/>
    <mergeCell ref="G5:H5"/>
    <mergeCell ref="I5:J5"/>
    <mergeCell ref="A4:A5"/>
    <mergeCell ref="B4:B5"/>
    <mergeCell ref="C4:C5"/>
    <mergeCell ref="D4:D5"/>
    <mergeCell ref="E4:F5"/>
    <mergeCell ref="G11:H11"/>
    <mergeCell ref="I11:J11"/>
    <mergeCell ref="K11:L11"/>
    <mergeCell ref="J39:L39"/>
    <mergeCell ref="A42:C42"/>
    <mergeCell ref="I37:I39"/>
    <mergeCell ref="J37:L37"/>
    <mergeCell ref="J38:L38"/>
    <mergeCell ref="A38:C39"/>
    <mergeCell ref="E37:H37"/>
    <mergeCell ref="E38:H39"/>
    <mergeCell ref="A35:C35"/>
    <mergeCell ref="E35:H35"/>
    <mergeCell ref="A37:C37"/>
    <mergeCell ref="C23:D23"/>
    <mergeCell ref="C24:D24"/>
    <mergeCell ref="A43:C44"/>
    <mergeCell ref="D43:E43"/>
    <mergeCell ref="H42:L42"/>
    <mergeCell ref="H43:L43"/>
    <mergeCell ref="H44:L44"/>
  </mergeCells>
  <phoneticPr fontId="4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rowBreaks count="1" manualBreakCount="1">
    <brk id="3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1DE49-360F-4B1D-89DE-AB8788DC9B0D}">
  <dimension ref="A1:M44"/>
  <sheetViews>
    <sheetView showGridLines="0" view="pageBreakPreview" zoomScale="85" zoomScaleNormal="85" zoomScaleSheetLayoutView="85" workbookViewId="0">
      <selection activeCell="W18" sqref="W18"/>
    </sheetView>
  </sheetViews>
  <sheetFormatPr defaultRowHeight="25.15" customHeight="1"/>
  <cols>
    <col min="1" max="1" width="3.375" customWidth="1"/>
    <col min="2" max="2" width="11.125" customWidth="1"/>
    <col min="3" max="3" width="16.75" customWidth="1"/>
    <col min="4" max="4" width="6.75" customWidth="1"/>
    <col min="5" max="5" width="2.75" customWidth="1"/>
    <col min="6" max="6" width="12.75" customWidth="1"/>
    <col min="7" max="7" width="2.75" customWidth="1"/>
    <col min="8" max="8" width="8.5" customWidth="1"/>
    <col min="9" max="9" width="2.75" customWidth="1"/>
    <col min="10" max="10" width="8.5" customWidth="1"/>
    <col min="11" max="11" width="2.375" customWidth="1"/>
    <col min="12" max="12" width="11.125" customWidth="1"/>
  </cols>
  <sheetData>
    <row r="1" spans="1:12" ht="25.15" customHeight="1">
      <c r="A1" s="10" t="s">
        <v>27</v>
      </c>
    </row>
    <row r="2" spans="1:12" ht="25.15" customHeight="1">
      <c r="A2" s="1" t="s">
        <v>0</v>
      </c>
    </row>
    <row r="3" spans="1:12" ht="25.15" customHeight="1">
      <c r="A3" s="1" t="s">
        <v>21</v>
      </c>
    </row>
    <row r="4" spans="1:12" ht="25.15" customHeight="1">
      <c r="A4" s="80" t="s">
        <v>1</v>
      </c>
      <c r="B4" s="80" t="s">
        <v>32</v>
      </c>
      <c r="C4" s="80" t="s">
        <v>23</v>
      </c>
      <c r="D4" s="80" t="s">
        <v>38</v>
      </c>
      <c r="E4" s="81" t="s">
        <v>33</v>
      </c>
      <c r="F4" s="82"/>
      <c r="G4" s="129" t="s">
        <v>34</v>
      </c>
      <c r="H4" s="130"/>
      <c r="I4" s="130"/>
      <c r="J4" s="131"/>
      <c r="K4" s="85" t="s">
        <v>36</v>
      </c>
      <c r="L4" s="86"/>
    </row>
    <row r="5" spans="1:12" ht="25.15" customHeight="1">
      <c r="A5" s="69"/>
      <c r="B5" s="69"/>
      <c r="C5" s="69"/>
      <c r="D5" s="69"/>
      <c r="E5" s="83"/>
      <c r="F5" s="84"/>
      <c r="G5" s="81" t="s">
        <v>30</v>
      </c>
      <c r="H5" s="82"/>
      <c r="I5" s="81" t="s">
        <v>31</v>
      </c>
      <c r="J5" s="82"/>
      <c r="K5" s="87"/>
      <c r="L5" s="88"/>
    </row>
    <row r="6" spans="1:12" ht="25.15" customHeight="1">
      <c r="A6" s="5" t="s">
        <v>2</v>
      </c>
      <c r="B6" s="21">
        <v>45931</v>
      </c>
      <c r="C6" s="21" t="s">
        <v>25</v>
      </c>
      <c r="D6" s="22" t="s">
        <v>31</v>
      </c>
      <c r="E6" s="90">
        <v>2700</v>
      </c>
      <c r="F6" s="90"/>
      <c r="G6" s="151"/>
      <c r="H6" s="151"/>
      <c r="I6" s="151">
        <v>250</v>
      </c>
      <c r="J6" s="151"/>
      <c r="K6" s="151">
        <f>ROUNDDOWN(E6*I6,0)+ROUNDDOWN(E6*G6,0)</f>
        <v>675000</v>
      </c>
      <c r="L6" s="151"/>
    </row>
    <row r="7" spans="1:12" ht="25.15" customHeight="1" thickBot="1">
      <c r="A7" s="5" t="s">
        <v>2</v>
      </c>
      <c r="B7" s="21">
        <v>45962</v>
      </c>
      <c r="C7" s="21" t="s">
        <v>42</v>
      </c>
      <c r="D7" s="22" t="s">
        <v>30</v>
      </c>
      <c r="E7" s="91">
        <v>3000</v>
      </c>
      <c r="F7" s="91"/>
      <c r="G7" s="89">
        <v>210</v>
      </c>
      <c r="H7" s="89"/>
      <c r="I7" s="89"/>
      <c r="J7" s="89"/>
      <c r="K7" s="89">
        <f>ROUNDDOWN(E7*I7,0)+ROUNDDOWN(E7*G7,0)</f>
        <v>630000</v>
      </c>
      <c r="L7" s="89"/>
    </row>
    <row r="8" spans="1:12" ht="25.15" customHeight="1">
      <c r="A8" s="8">
        <v>1</v>
      </c>
      <c r="B8" s="31">
        <v>45999</v>
      </c>
      <c r="C8" s="32" t="s">
        <v>53</v>
      </c>
      <c r="D8" s="33" t="s">
        <v>31</v>
      </c>
      <c r="E8" s="157">
        <v>500</v>
      </c>
      <c r="F8" s="157"/>
      <c r="G8" s="158"/>
      <c r="H8" s="158"/>
      <c r="I8" s="158">
        <v>200</v>
      </c>
      <c r="J8" s="198"/>
      <c r="K8" s="190">
        <f>ROUNDDOWN(E8*I8,0)+ROUNDDOWN(E8*G8,0)</f>
        <v>100000</v>
      </c>
      <c r="L8" s="60"/>
    </row>
    <row r="9" spans="1:12" ht="25.15" customHeight="1">
      <c r="A9" s="8">
        <v>2</v>
      </c>
      <c r="B9" s="34">
        <v>45999</v>
      </c>
      <c r="C9" s="35" t="s">
        <v>54</v>
      </c>
      <c r="D9" s="36" t="s">
        <v>30</v>
      </c>
      <c r="E9" s="159">
        <v>900</v>
      </c>
      <c r="F9" s="159"/>
      <c r="G9" s="160">
        <v>230</v>
      </c>
      <c r="H9" s="160"/>
      <c r="I9" s="160"/>
      <c r="J9" s="199"/>
      <c r="K9" s="190">
        <f t="shared" ref="K9:K12" si="0">ROUNDDOWN(E9*I9,0)+ROUNDDOWN(E9*G9,0)</f>
        <v>207000</v>
      </c>
      <c r="L9" s="60"/>
    </row>
    <row r="10" spans="1:12" ht="25.15" customHeight="1">
      <c r="A10" s="8">
        <v>3</v>
      </c>
      <c r="B10" s="37">
        <v>46056</v>
      </c>
      <c r="C10" s="38" t="s">
        <v>55</v>
      </c>
      <c r="D10" s="36" t="s">
        <v>31</v>
      </c>
      <c r="E10" s="159">
        <v>100</v>
      </c>
      <c r="F10" s="159"/>
      <c r="G10" s="160"/>
      <c r="H10" s="160"/>
      <c r="I10" s="160">
        <v>300</v>
      </c>
      <c r="J10" s="199"/>
      <c r="K10" s="190">
        <f t="shared" si="0"/>
        <v>30000</v>
      </c>
      <c r="L10" s="60"/>
    </row>
    <row r="11" spans="1:12" ht="25.15" customHeight="1">
      <c r="A11" s="8">
        <v>4</v>
      </c>
      <c r="B11" s="37">
        <v>46159</v>
      </c>
      <c r="C11" s="38" t="s">
        <v>53</v>
      </c>
      <c r="D11" s="38" t="s">
        <v>30</v>
      </c>
      <c r="E11" s="159">
        <v>1000</v>
      </c>
      <c r="F11" s="159"/>
      <c r="G11" s="160">
        <v>250</v>
      </c>
      <c r="H11" s="160"/>
      <c r="I11" s="160"/>
      <c r="J11" s="199"/>
      <c r="K11" s="190">
        <f t="shared" si="0"/>
        <v>250000</v>
      </c>
      <c r="L11" s="60"/>
    </row>
    <row r="12" spans="1:12" ht="25.15" customHeight="1" thickBot="1">
      <c r="A12" s="8">
        <v>5</v>
      </c>
      <c r="B12" s="39">
        <v>46162</v>
      </c>
      <c r="C12" s="40" t="s">
        <v>56</v>
      </c>
      <c r="D12" s="40" t="s">
        <v>30</v>
      </c>
      <c r="E12" s="161">
        <v>350</v>
      </c>
      <c r="F12" s="161"/>
      <c r="G12" s="162">
        <v>320</v>
      </c>
      <c r="H12" s="162"/>
      <c r="I12" s="162"/>
      <c r="J12" s="200"/>
      <c r="K12" s="194">
        <f t="shared" si="0"/>
        <v>112000</v>
      </c>
      <c r="L12" s="195"/>
    </row>
    <row r="13" spans="1:12" ht="25.15" customHeight="1" thickTop="1">
      <c r="A13" s="114" t="s">
        <v>35</v>
      </c>
      <c r="B13" s="115"/>
      <c r="C13" s="115"/>
      <c r="D13" s="116"/>
      <c r="E13" s="6" t="s">
        <v>17</v>
      </c>
      <c r="F13" s="9">
        <f>SUM(E8:F12)</f>
        <v>2850</v>
      </c>
      <c r="G13" s="152"/>
      <c r="H13" s="153"/>
      <c r="I13" s="153"/>
      <c r="J13" s="154"/>
      <c r="K13" s="196" t="s">
        <v>16</v>
      </c>
      <c r="L13" s="197">
        <f>SUM(K8:L12)</f>
        <v>699000</v>
      </c>
    </row>
    <row r="14" spans="1:12" ht="18.75">
      <c r="A14" s="1" t="s">
        <v>7</v>
      </c>
    </row>
    <row r="15" spans="1:12" s="24" customFormat="1" ht="30" customHeight="1">
      <c r="A15" s="64" t="s">
        <v>39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</row>
    <row r="16" spans="1:12" ht="30" customHeight="1">
      <c r="A16" s="64" t="s">
        <v>40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pans="1:12" ht="30" customHeight="1">
      <c r="A17" s="64" t="s">
        <v>41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1:12" ht="18.75">
      <c r="A18" s="1" t="s">
        <v>8</v>
      </c>
    </row>
    <row r="19" spans="1:12" ht="25.15" customHeight="1">
      <c r="A19" s="1"/>
    </row>
    <row r="20" spans="1:12" ht="25.15" customHeight="1">
      <c r="A20" s="1" t="s">
        <v>22</v>
      </c>
    </row>
    <row r="21" spans="1:12" ht="25.15" customHeight="1">
      <c r="A21" s="11" t="s">
        <v>1</v>
      </c>
      <c r="B21" s="17" t="s">
        <v>43</v>
      </c>
      <c r="C21" s="129" t="s">
        <v>23</v>
      </c>
      <c r="D21" s="131"/>
      <c r="E21" s="129" t="s">
        <v>24</v>
      </c>
      <c r="F21" s="130"/>
      <c r="G21" s="130"/>
      <c r="H21" s="131"/>
      <c r="I21" s="136" t="s">
        <v>26</v>
      </c>
      <c r="J21" s="137"/>
      <c r="K21" s="137"/>
      <c r="L21" s="138"/>
    </row>
    <row r="22" spans="1:12" ht="25.15" customHeight="1" thickBot="1">
      <c r="A22" s="5" t="s">
        <v>2</v>
      </c>
      <c r="B22" s="21">
        <v>45566</v>
      </c>
      <c r="C22" s="145" t="s">
        <v>37</v>
      </c>
      <c r="D22" s="146"/>
      <c r="E22" s="163" t="s">
        <v>48</v>
      </c>
      <c r="F22" s="164"/>
      <c r="G22" s="164"/>
      <c r="H22" s="165"/>
      <c r="I22" s="166" t="s">
        <v>3</v>
      </c>
      <c r="J22" s="167"/>
      <c r="K22" s="167"/>
      <c r="L22" s="168"/>
    </row>
    <row r="23" spans="1:12" ht="25.15" customHeight="1">
      <c r="A23" s="8">
        <v>1</v>
      </c>
      <c r="B23" s="41">
        <v>45631</v>
      </c>
      <c r="C23" s="169" t="s">
        <v>53</v>
      </c>
      <c r="D23" s="170"/>
      <c r="E23" s="171">
        <v>800</v>
      </c>
      <c r="F23" s="172"/>
      <c r="G23" s="172"/>
      <c r="H23" s="173"/>
      <c r="I23" s="174">
        <v>90000</v>
      </c>
      <c r="J23" s="175"/>
      <c r="K23" s="175"/>
      <c r="L23" s="176"/>
    </row>
    <row r="24" spans="1:12" ht="25.15" customHeight="1">
      <c r="A24" s="8">
        <v>2</v>
      </c>
      <c r="B24" s="37">
        <v>45632</v>
      </c>
      <c r="C24" s="177" t="s">
        <v>55</v>
      </c>
      <c r="D24" s="178"/>
      <c r="E24" s="179">
        <v>789</v>
      </c>
      <c r="F24" s="179"/>
      <c r="G24" s="179"/>
      <c r="H24" s="179"/>
      <c r="I24" s="180">
        <v>60000</v>
      </c>
      <c r="J24" s="180"/>
      <c r="K24" s="180"/>
      <c r="L24" s="181"/>
    </row>
    <row r="25" spans="1:12" ht="25.15" customHeight="1">
      <c r="A25" s="8">
        <v>3</v>
      </c>
      <c r="B25" s="37">
        <v>45633</v>
      </c>
      <c r="C25" s="177" t="s">
        <v>56</v>
      </c>
      <c r="D25" s="178"/>
      <c r="E25" s="179">
        <v>500</v>
      </c>
      <c r="F25" s="179"/>
      <c r="G25" s="179"/>
      <c r="H25" s="179"/>
      <c r="I25" s="180">
        <v>84700</v>
      </c>
      <c r="J25" s="180"/>
      <c r="K25" s="180"/>
      <c r="L25" s="181"/>
    </row>
    <row r="26" spans="1:12" ht="25.15" customHeight="1">
      <c r="A26" s="8">
        <v>4</v>
      </c>
      <c r="B26" s="37">
        <v>45634</v>
      </c>
      <c r="C26" s="177" t="s">
        <v>54</v>
      </c>
      <c r="D26" s="178"/>
      <c r="E26" s="179">
        <v>890</v>
      </c>
      <c r="F26" s="179"/>
      <c r="G26" s="179"/>
      <c r="H26" s="179"/>
      <c r="I26" s="180">
        <v>70000</v>
      </c>
      <c r="J26" s="180"/>
      <c r="K26" s="180"/>
      <c r="L26" s="181"/>
    </row>
    <row r="27" spans="1:12" ht="25.15" customHeight="1" thickBot="1">
      <c r="A27" s="8">
        <v>5</v>
      </c>
      <c r="B27" s="39">
        <v>45635</v>
      </c>
      <c r="C27" s="182" t="s">
        <v>57</v>
      </c>
      <c r="D27" s="183"/>
      <c r="E27" s="184">
        <v>456</v>
      </c>
      <c r="F27" s="185"/>
      <c r="G27" s="185"/>
      <c r="H27" s="186"/>
      <c r="I27" s="187">
        <v>78900</v>
      </c>
      <c r="J27" s="188"/>
      <c r="K27" s="188"/>
      <c r="L27" s="189"/>
    </row>
    <row r="28" spans="1:12" ht="25.15" customHeight="1">
      <c r="A28" s="114" t="s">
        <v>4</v>
      </c>
      <c r="B28" s="115"/>
      <c r="C28" s="115"/>
      <c r="D28" s="116"/>
      <c r="E28" s="6" t="s">
        <v>5</v>
      </c>
      <c r="F28" s="110">
        <f>SUM(E23:H27)</f>
        <v>3435</v>
      </c>
      <c r="G28" s="110"/>
      <c r="H28" s="111"/>
      <c r="I28" s="7" t="s">
        <v>58</v>
      </c>
      <c r="J28" s="112">
        <f>SUM(I23:L27)</f>
        <v>383600</v>
      </c>
      <c r="K28" s="112"/>
      <c r="L28" s="113"/>
    </row>
    <row r="29" spans="1:12" ht="18.75">
      <c r="A29" s="1" t="s">
        <v>7</v>
      </c>
    </row>
    <row r="30" spans="1:12" ht="18.75">
      <c r="A30" s="1" t="s">
        <v>8</v>
      </c>
    </row>
    <row r="31" spans="1:12" ht="25.15" customHeight="1">
      <c r="A31" s="3"/>
    </row>
    <row r="32" spans="1:12" ht="25.15" customHeight="1">
      <c r="A32" s="1" t="s">
        <v>9</v>
      </c>
    </row>
    <row r="33" spans="1:13" ht="25.15" customHeight="1">
      <c r="A33" s="122" t="s">
        <v>19</v>
      </c>
      <c r="B33" s="123"/>
      <c r="C33" s="124"/>
      <c r="D33" s="28"/>
      <c r="E33" s="128" t="s">
        <v>20</v>
      </c>
      <c r="F33" s="128"/>
      <c r="G33" s="128"/>
      <c r="H33" s="128"/>
      <c r="I33" s="121" t="s">
        <v>10</v>
      </c>
      <c r="J33" s="120" t="s">
        <v>44</v>
      </c>
      <c r="K33" s="120"/>
      <c r="L33" s="120"/>
    </row>
    <row r="34" spans="1:13" ht="25.15" customHeight="1">
      <c r="A34" s="125" t="s">
        <v>11</v>
      </c>
      <c r="B34" s="126"/>
      <c r="C34" s="127"/>
      <c r="D34" s="2" t="s">
        <v>49</v>
      </c>
      <c r="E34" s="54" t="s">
        <v>12</v>
      </c>
      <c r="F34" s="54"/>
      <c r="G34" s="54"/>
      <c r="H34" s="54"/>
      <c r="I34" s="121"/>
      <c r="J34" s="69" t="s">
        <v>13</v>
      </c>
      <c r="K34" s="69"/>
      <c r="L34" s="69"/>
    </row>
    <row r="35" spans="1:13" ht="25.15" customHeight="1">
      <c r="A35" s="92">
        <f>IFERROR(ROUNDDOWN(L13/F13,0),0)</f>
        <v>245</v>
      </c>
      <c r="B35" s="93"/>
      <c r="C35" s="94"/>
      <c r="D35" s="27"/>
      <c r="E35" s="95">
        <f>IFERROR(ROUNDDOWN(J28/F28,0),0)</f>
        <v>111</v>
      </c>
      <c r="F35" s="95"/>
      <c r="G35" s="95"/>
      <c r="H35" s="95"/>
      <c r="I35" s="121"/>
      <c r="J35" s="92">
        <f>IF(A35-E35&lt;=200,ROUNDDOWN(A35-E35,0),200)</f>
        <v>134</v>
      </c>
      <c r="K35" s="93"/>
      <c r="L35" s="94"/>
      <c r="M35" t="s">
        <v>52</v>
      </c>
    </row>
    <row r="36" spans="1:13" ht="25.15" customHeight="1" thickBot="1">
      <c r="A36" s="2"/>
      <c r="B36" s="4"/>
      <c r="C36" s="4"/>
      <c r="D36" s="4"/>
      <c r="E36" s="2"/>
      <c r="F36" s="4"/>
      <c r="G36" s="4"/>
      <c r="H36" s="4"/>
      <c r="I36" s="4"/>
      <c r="J36" s="4"/>
      <c r="K36" s="4"/>
      <c r="L36" s="4"/>
    </row>
    <row r="37" spans="1:13" ht="25.15" customHeight="1">
      <c r="A37" s="96" t="s">
        <v>44</v>
      </c>
      <c r="B37" s="97"/>
      <c r="C37" s="98"/>
      <c r="D37" s="29"/>
      <c r="E37" s="71" t="s">
        <v>45</v>
      </c>
      <c r="F37" s="72"/>
      <c r="G37" s="72"/>
      <c r="H37" s="73"/>
      <c r="I37" s="64" t="s">
        <v>10</v>
      </c>
      <c r="J37" s="65" t="s">
        <v>59</v>
      </c>
      <c r="K37" s="66"/>
      <c r="L37" s="67"/>
    </row>
    <row r="38" spans="1:13" ht="25.15" customHeight="1">
      <c r="A38" s="42">
        <f>J35</f>
        <v>134</v>
      </c>
      <c r="B38" s="43"/>
      <c r="C38" s="44"/>
      <c r="D38" s="2" t="s">
        <v>18</v>
      </c>
      <c r="E38" s="74">
        <f>F13</f>
        <v>2850</v>
      </c>
      <c r="F38" s="75"/>
      <c r="G38" s="75"/>
      <c r="H38" s="76"/>
      <c r="I38" s="64"/>
      <c r="J38" s="68" t="s">
        <v>47</v>
      </c>
      <c r="K38" s="69"/>
      <c r="L38" s="70"/>
    </row>
    <row r="39" spans="1:13" ht="25.15" customHeight="1" thickBot="1">
      <c r="A39" s="45"/>
      <c r="B39" s="46"/>
      <c r="C39" s="47"/>
      <c r="D39" s="27"/>
      <c r="E39" s="77"/>
      <c r="F39" s="78"/>
      <c r="G39" s="78"/>
      <c r="H39" s="79"/>
      <c r="I39" s="64"/>
      <c r="J39" s="56">
        <f>IFERROR(A38*E38,0)</f>
        <v>381900</v>
      </c>
      <c r="K39" s="57"/>
      <c r="L39" s="58"/>
    </row>
    <row r="40" spans="1:13" ht="18.75">
      <c r="A40" s="1" t="s">
        <v>15</v>
      </c>
    </row>
    <row r="41" spans="1:13" ht="25.15" customHeight="1" thickBot="1"/>
    <row r="42" spans="1:13" ht="25.15" customHeight="1">
      <c r="A42" s="61" t="s">
        <v>46</v>
      </c>
      <c r="B42" s="62"/>
      <c r="C42" s="63"/>
      <c r="D42" s="30"/>
      <c r="H42" s="50" t="s">
        <v>51</v>
      </c>
      <c r="I42" s="51"/>
      <c r="J42" s="51"/>
      <c r="K42" s="51"/>
      <c r="L42" s="52"/>
    </row>
    <row r="43" spans="1:13" ht="25.15" customHeight="1">
      <c r="A43" s="42">
        <f>J39</f>
        <v>381900</v>
      </c>
      <c r="B43" s="43"/>
      <c r="C43" s="44"/>
      <c r="D43" s="48" t="s">
        <v>14</v>
      </c>
      <c r="E43" s="49"/>
      <c r="F43" s="13" t="s">
        <v>28</v>
      </c>
      <c r="G43" s="12" t="s">
        <v>29</v>
      </c>
      <c r="H43" s="53" t="s">
        <v>50</v>
      </c>
      <c r="I43" s="54"/>
      <c r="J43" s="54"/>
      <c r="K43" s="54"/>
      <c r="L43" s="55"/>
    </row>
    <row r="44" spans="1:13" ht="25.15" customHeight="1" thickBot="1">
      <c r="A44" s="45"/>
      <c r="B44" s="46"/>
      <c r="C44" s="47"/>
      <c r="D44" s="27"/>
      <c r="H44" s="56">
        <f>+ROUNDDOWN(A43*1/2,-3)</f>
        <v>190000</v>
      </c>
      <c r="I44" s="57"/>
      <c r="J44" s="57"/>
      <c r="K44" s="57"/>
      <c r="L44" s="58"/>
    </row>
  </sheetData>
  <mergeCells count="90">
    <mergeCell ref="A42:C42"/>
    <mergeCell ref="H42:L42"/>
    <mergeCell ref="A43:C44"/>
    <mergeCell ref="D43:E43"/>
    <mergeCell ref="H43:L43"/>
    <mergeCell ref="H44:L44"/>
    <mergeCell ref="A37:C37"/>
    <mergeCell ref="E37:H37"/>
    <mergeCell ref="I37:I39"/>
    <mergeCell ref="J37:L37"/>
    <mergeCell ref="A38:C39"/>
    <mergeCell ref="E38:H39"/>
    <mergeCell ref="J38:L38"/>
    <mergeCell ref="J39:L39"/>
    <mergeCell ref="A28:D28"/>
    <mergeCell ref="F28:H28"/>
    <mergeCell ref="J28:L28"/>
    <mergeCell ref="A33:C33"/>
    <mergeCell ref="E33:H33"/>
    <mergeCell ref="I33:I35"/>
    <mergeCell ref="J33:L33"/>
    <mergeCell ref="A34:C34"/>
    <mergeCell ref="E34:H34"/>
    <mergeCell ref="J34:L34"/>
    <mergeCell ref="A35:C35"/>
    <mergeCell ref="E35:H35"/>
    <mergeCell ref="J35:L35"/>
    <mergeCell ref="C26:D26"/>
    <mergeCell ref="E26:H26"/>
    <mergeCell ref="I26:L26"/>
    <mergeCell ref="C27:D27"/>
    <mergeCell ref="E27:H27"/>
    <mergeCell ref="I27:L27"/>
    <mergeCell ref="C24:D24"/>
    <mergeCell ref="E24:H24"/>
    <mergeCell ref="I24:L24"/>
    <mergeCell ref="C25:D25"/>
    <mergeCell ref="E25:H25"/>
    <mergeCell ref="I25:L25"/>
    <mergeCell ref="C22:D22"/>
    <mergeCell ref="E22:H22"/>
    <mergeCell ref="I22:L22"/>
    <mergeCell ref="C23:D23"/>
    <mergeCell ref="E23:H23"/>
    <mergeCell ref="I23:L23"/>
    <mergeCell ref="C21:D21"/>
    <mergeCell ref="E21:H21"/>
    <mergeCell ref="I21:L21"/>
    <mergeCell ref="E11:F11"/>
    <mergeCell ref="G11:H11"/>
    <mergeCell ref="I11:J11"/>
    <mergeCell ref="K11:L11"/>
    <mergeCell ref="E12:F12"/>
    <mergeCell ref="G12:H12"/>
    <mergeCell ref="I12:J12"/>
    <mergeCell ref="K12:L12"/>
    <mergeCell ref="A13:D13"/>
    <mergeCell ref="G13:J13"/>
    <mergeCell ref="A15:L15"/>
    <mergeCell ref="A16:L16"/>
    <mergeCell ref="A17:L17"/>
    <mergeCell ref="E9:F9"/>
    <mergeCell ref="G9:H9"/>
    <mergeCell ref="I9:J9"/>
    <mergeCell ref="K9:L9"/>
    <mergeCell ref="E10:F10"/>
    <mergeCell ref="G10:H10"/>
    <mergeCell ref="I10:J10"/>
    <mergeCell ref="K10:L10"/>
    <mergeCell ref="E7:F7"/>
    <mergeCell ref="G7:H7"/>
    <mergeCell ref="I7:J7"/>
    <mergeCell ref="K7:L7"/>
    <mergeCell ref="E8:F8"/>
    <mergeCell ref="G8:H8"/>
    <mergeCell ref="I8:J8"/>
    <mergeCell ref="K8:L8"/>
    <mergeCell ref="K4:L5"/>
    <mergeCell ref="G5:H5"/>
    <mergeCell ref="I5:J5"/>
    <mergeCell ref="E6:F6"/>
    <mergeCell ref="G6:H6"/>
    <mergeCell ref="I6:J6"/>
    <mergeCell ref="K6:L6"/>
    <mergeCell ref="G4:J4"/>
    <mergeCell ref="A4:A5"/>
    <mergeCell ref="B4:B5"/>
    <mergeCell ref="C4:C5"/>
    <mergeCell ref="D4:D5"/>
    <mergeCell ref="E4:F5"/>
  </mergeCells>
  <phoneticPr fontId="4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rowBreaks count="1" manualBreakCount="1">
    <brk id="3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補助金額算定シート</vt:lpstr>
      <vt:lpstr>記載例</vt:lpstr>
      <vt:lpstr>記載例!Print_Area</vt:lpstr>
      <vt:lpstr>補助金額算定シート!Print_Area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DS-PCE03189</dc:creator>
  <cp:lastModifiedBy>土屋皓司</cp:lastModifiedBy>
  <cp:lastPrinted>2025-09-26T00:54:39Z</cp:lastPrinted>
  <dcterms:created xsi:type="dcterms:W3CDTF">2015-06-05T18:19:34Z</dcterms:created>
  <dcterms:modified xsi:type="dcterms:W3CDTF">2026-02-05T08:37:32Z</dcterms:modified>
</cp:coreProperties>
</file>