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5\【経営比較分析表】2022_064611_47_1718\【経営比較分析表】2022_064611_47_1718\分析欄の記載\"/>
    </mc:Choice>
  </mc:AlternateContent>
  <workbookProtection workbookAlgorithmName="SHA-512" workbookHashValue="LqzfLiKLVdlGjXexqEh5gaHWQzCJ3SjtUwTn5x/jmVsIr7gDtJvnL5vtol7LbYUVkMf6H3bdOfBxIkmd1TbLkw==" workbookSaltValue="pKlY+IeZDdnMq0Ijx355dw==" workbookSpinCount="100000" lockStructure="1"/>
  <bookViews>
    <workbookView xWindow="0" yWindow="0" windowWidth="20490" windowHeight="75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BB8" i="4"/>
  <c r="AT8" i="4"/>
  <c r="AD8" i="4"/>
  <c r="W8" i="4"/>
  <c r="I8" i="4"/>
  <c r="B8" i="4"/>
  <c r="B6"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<sst xmlns="http://schemas.openxmlformats.org/spreadsheetml/2006/main" count="236" uniqueCount="118">
  <si>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</si>
  <si>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</si>
  <si>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</si>
  <si>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</si>
  <si>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</si>
  <si>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</si>
  <si>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</si>
  <si>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</si>
  <si>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</si>
  <si>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</si>
  <si>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</si>
  <si>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</si>
  <si>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</si>
  <si>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</si>
  <si>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</si>
  <si>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</si>
  <si>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</si>
  <si>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</si>
  <si>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</si>
  <si>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</si>
  <si>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</si>
  <si>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</si>
  <si>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</si>
  <si>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</si>
  <si>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</si>
  <si>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</si>
  <si>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</si>
  <si>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</si>
  <si>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</si>
  <si>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</si>
  <si>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</si>
  <si>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</si>
  <si>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</si>
  <si>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</si>
  <si>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</si>
  <si>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</si>
  <si>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</si>
  <si>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</si>
  <si>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</si>
  <si>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</si>
  <si>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</si>
  <si>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</si>
  <si>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</si>
  <si>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</si>
  <si>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</si>
  <si>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</si>
  <si>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</si>
  <si>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</si>
  <si>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</si>
  <si>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</si>
  <si>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</si>
  <si>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</si>
  <si>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</si>
  <si>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</si>
  <si>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</si>
  <si>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</si>
  <si>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</si>
  <si>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</si>
  <si>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</si>
  <si>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</si>
  <si>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</si>
  <si>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</si>
  <si>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</si>
  <si>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</si>
  <si>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</si>
  <si>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</si>
  <si>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</si>
  <si>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</si>
  <si>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</si>
  <si>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</si>
  <si>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</si>
  <si>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</si>
  <si>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</si>
  <si>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</si>
  <si>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</si>
  <si>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</si>
  <si>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</si>
  <si>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</si>
  <si>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</si>
  <si>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</si>
  <si>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</si>
  <si>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</si>
  <si>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</si>
  <si>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</si>
  <si>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</si>
  <si>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</si>
  <si>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</si>
  <si>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</si>
  <si>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</si>
  <si>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</si>
  <si>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</si>
  <si>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</si>
  <si>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</si>
  <si>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</si>
  <si>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</si>
  <si>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</si>
  <si>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</si>
  <si>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</si>
  <si>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</si>
  <si>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</si>
  <si>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</si>
  <si>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</si>
  <si>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</si>
  <si>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</si>
  <si>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</si>
  <si>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</si>
  <si>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</si>
  <si>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</si>
  <si>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</si>
  <si>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</si>
  <si>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</si>
  <si>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</si>
  <si>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</si>
  <si>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</si>
  <si>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</si>
  <si>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管渠の更新等については未着手である。法定耐用年数が経過するまで期間があるが、計画的な更新について検討が必要である。</t>
    <phoneticPr fontId="4"/>
  </si>
  <si>
    <t>　収益的収支比率は100％となっているが、経費回収率は100％を大きく下回っており、一般会計繰入金に頼らざるを得ない状況が続いている。水洗化率が100％であるため、水洗化人口の増加は見込めず、使用料収入の大幅な増加は難しい状況である。維持管理にかかる経費をできるだけ抑えながら、使用料収入の確保に向けた対策に取組み、経営改善を図る必要がある。</t>
    <phoneticPr fontId="4"/>
  </si>
  <si>
    <t>①収益的収支比率については、使用料収入で不足する分を一般会計繰入金で補填しているため、100％となっている。
④企業債残高はなし。
⑤経費回収率については、使用料で回収すべき経費の半分程度しか賄えていない状況が続いている。昨年度より高い比率となり、類似団体と比較しても高い数値となっている。
⑥汚水処理原価については、施設の修繕の有無で、年度により大きく異なる。昨年度より低い比率となり、類似団体と比較しても低い数値となっている。
⑦施設利用率については、横ばいで推移しており、類似団体と比較して低い数値となっている。
⑧水洗化率については、100％で推移している。</t>
    <rPh sb="1" eb="8">
      <t>シュウエキテキシュウシヒリツ</t>
    </rPh>
    <rPh sb="56" eb="58">
      <t>キギョウ</t>
    </rPh>
    <rPh sb="58" eb="59">
      <t>サイ</t>
    </rPh>
    <rPh sb="59" eb="61">
      <t>ザンダカ</t>
    </rPh>
    <rPh sb="67" eb="72">
      <t>ケイヒカイシュウリツ</t>
    </rPh>
    <rPh sb="116" eb="117">
      <t>タカ</t>
    </rPh>
    <rPh sb="134" eb="135">
      <t>タカ</t>
    </rPh>
    <rPh sb="186" eb="187">
      <t>ヒク</t>
    </rPh>
    <rPh sb="204" eb="205">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</si>
</sst>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1E-4096-96F5-9E096497667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D1E-4096-96F5-9E096497667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23.08</c:v>
                </c:pt>
                <c:pt idx="1">
                  <c:v>23.08</c:v>
                </c:pt>
                <c:pt idx="2">
                  <c:v>23.08</c:v>
                </c:pt>
                <c:pt idx="3">
                  <c:v>23.08</c:v>
                </c:pt>
                <c:pt idx="4">
                  <c:v>23.08</c:v>
                </c:pt>
              </c:numCache>
            </c:numRef>
          </c:val>
          <c:extLst>
            <c:ext xmlns:c16="http://schemas.microsoft.com/office/drawing/2014/chart" uri="{C3380CC4-5D6E-409C-BE32-E72D297353CC}">
              <c16:uniqueId val="{00000000-6948-4871-A253-B35629DE658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27.09</c:v>
                </c:pt>
                <c:pt idx="1">
                  <c:v>26.64</c:v>
                </c:pt>
                <c:pt idx="2">
                  <c:v>26.11</c:v>
                </c:pt>
                <c:pt idx="3">
                  <c:v>24.44</c:v>
                </c:pt>
                <c:pt idx="4">
                  <c:v>25.16</c:v>
                </c:pt>
              </c:numCache>
            </c:numRef>
          </c:val>
          <c:smooth val="0"/>
          <c:extLst>
            <c:ext xmlns:c16="http://schemas.microsoft.com/office/drawing/2014/chart" uri="{C3380CC4-5D6E-409C-BE32-E72D297353CC}">
              <c16:uniqueId val="{00000001-6948-4871-A253-B35629DE658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8F9-49C6-AF9B-681B624B8EF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95.1</c:v>
                </c:pt>
                <c:pt idx="1">
                  <c:v>95.52</c:v>
                </c:pt>
                <c:pt idx="2">
                  <c:v>94.97</c:v>
                </c:pt>
                <c:pt idx="3">
                  <c:v>95.52</c:v>
                </c:pt>
                <c:pt idx="4">
                  <c:v>95.65</c:v>
                </c:pt>
              </c:numCache>
            </c:numRef>
          </c:val>
          <c:smooth val="0"/>
          <c:extLst>
            <c:ext xmlns:c16="http://schemas.microsoft.com/office/drawing/2014/chart" uri="{C3380CC4-5D6E-409C-BE32-E72D297353CC}">
              <c16:uniqueId val="{00000001-28F9-49C6-AF9B-681B624B8EF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2D4-410A-915F-31A03FB078F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D4-410A-915F-31A03FB078F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4C9-4E64-8020-7A91F695333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4C9-4E64-8020-7A91F695333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7A-4727-878B-6274D5F9147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7A-4727-878B-6274D5F9147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27-4CDB-BB94-44D5A938433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27-4CDB-BB94-44D5A938433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CA-4919-9BDF-CF12C572966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CA-4919-9BDF-CF12C572966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25D-4AD8-9B15-86C8289BC7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196.19</c:v>
                </c:pt>
                <c:pt idx="1">
                  <c:v>129.4</c:v>
                </c:pt>
                <c:pt idx="2">
                  <c:v>126.26</c:v>
                </c:pt>
                <c:pt idx="3">
                  <c:v>113.17</c:v>
                </c:pt>
                <c:pt idx="4">
                  <c:v>160.77000000000001</c:v>
                </c:pt>
              </c:numCache>
            </c:numRef>
          </c:val>
          <c:smooth val="0"/>
          <c:extLst>
            <c:ext xmlns:c16="http://schemas.microsoft.com/office/drawing/2014/chart" uri="{C3380CC4-5D6E-409C-BE32-E72D297353CC}">
              <c16:uniqueId val="{00000001-225D-4AD8-9B15-86C8289BC7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54.76</c:v>
                </c:pt>
                <c:pt idx="1">
                  <c:v>54.91</c:v>
                </c:pt>
                <c:pt idx="2">
                  <c:v>57.08</c:v>
                </c:pt>
                <c:pt idx="3">
                  <c:v>38.979999999999997</c:v>
                </c:pt>
                <c:pt idx="4">
                  <c:v>42.67</c:v>
                </c:pt>
              </c:numCache>
            </c:numRef>
          </c:val>
          <c:extLst>
            <c:ext xmlns:c16="http://schemas.microsoft.com/office/drawing/2014/chart" uri="{C3380CC4-5D6E-409C-BE32-E72D297353CC}">
              <c16:uniqueId val="{00000000-E706-4A34-A356-B42E4E7E96C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39.07</c:v>
                </c:pt>
                <c:pt idx="1">
                  <c:v>38.409999999999997</c:v>
                </c:pt>
                <c:pt idx="2">
                  <c:v>35.869999999999997</c:v>
                </c:pt>
                <c:pt idx="3">
                  <c:v>31.6</c:v>
                </c:pt>
                <c:pt idx="4">
                  <c:v>30.19</c:v>
                </c:pt>
              </c:numCache>
            </c:numRef>
          </c:val>
          <c:smooth val="0"/>
          <c:extLst>
            <c:ext xmlns:c16="http://schemas.microsoft.com/office/drawing/2014/chart" uri="{C3380CC4-5D6E-409C-BE32-E72D297353CC}">
              <c16:uniqueId val="{00000001-E706-4A34-A356-B42E4E7E96C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389.99</c:v>
                </c:pt>
                <c:pt idx="1">
                  <c:v>389.77</c:v>
                </c:pt>
                <c:pt idx="2">
                  <c:v>381.17</c:v>
                </c:pt>
                <c:pt idx="3">
                  <c:v>586.48</c:v>
                </c:pt>
                <c:pt idx="4">
                  <c:v>549.69000000000005</c:v>
                </c:pt>
              </c:numCache>
            </c:numRef>
          </c:val>
          <c:extLst>
            <c:ext xmlns:c16="http://schemas.microsoft.com/office/drawing/2014/chart" uri="{C3380CC4-5D6E-409C-BE32-E72D297353CC}">
              <c16:uniqueId val="{00000000-35D9-46BB-B359-D999FF2643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485</c:v>
                </c:pt>
                <c:pt idx="1">
                  <c:v>501.56</c:v>
                </c:pt>
                <c:pt idx="2">
                  <c:v>528.78</c:v>
                </c:pt>
                <c:pt idx="3">
                  <c:v>596.92999999999995</c:v>
                </c:pt>
                <c:pt idx="4">
                  <c:v>631.54999999999995</c:v>
                </c:pt>
              </c:numCache>
            </c:numRef>
          </c:val>
          <c:smooth val="0"/>
          <c:extLst>
            <c:ext xmlns:c16="http://schemas.microsoft.com/office/drawing/2014/chart" uri="{C3380CC4-5D6E-409C-BE32-E72D297353CC}">
              <c16:uniqueId val="{00000001-35D9-46BB-B359-D999FF2643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【160.77】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【95.65】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【631.55】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遊佐町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簡易排水</v>
      </c>
      <c r="Q8" s="65"/>
      <c r="R8" s="65"/>
      <c r="S8" s="65"/>
      <c r="T8" s="65"/>
      <c r="U8" s="65"/>
      <c r="V8" s="65"/>
      <c r="W8" s="65" t="str">
        <f>データ!L6</f>
        <v>J2</v>
      </c>
      <c r="X8" s="65"/>
      <c r="Y8" s="65"/>
      <c r="Z8" s="65"/>
      <c r="AA8" s="65"/>
      <c r="AB8" s="65"/>
      <c r="AC8" s="65"/>
      <c r="AD8" s="66" t="str">
        <f>データ!$M$6</f>
        <v>非設置</v>
      </c>
      <c r="AE8" s="66"/>
      <c r="AF8" s="66"/>
      <c r="AG8" s="66"/>
      <c r="AH8" s="66"/>
      <c r="AI8" s="66"/>
      <c r="AJ8" s="66"/>
      <c r="AK8" s="3"/>
      <c r="AL8" s="54">
        <f>データ!S6</f>
        <v>12796</v>
      </c>
      <c r="AM8" s="54"/>
      <c r="AN8" s="54"/>
      <c r="AO8" s="54"/>
      <c r="AP8" s="54"/>
      <c r="AQ8" s="54"/>
      <c r="AR8" s="54"/>
      <c r="AS8" s="54"/>
      <c r="AT8" s="53">
        <f>データ!T6</f>
        <v>208.39</v>
      </c>
      <c r="AU8" s="53"/>
      <c r="AV8" s="53"/>
      <c r="AW8" s="53"/>
      <c r="AX8" s="53"/>
      <c r="AY8" s="53"/>
      <c r="AZ8" s="53"/>
      <c r="BA8" s="53"/>
      <c r="BB8" s="53">
        <f>データ!U6</f>
        <v>61.4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0.26</v>
      </c>
      <c r="Q10" s="53"/>
      <c r="R10" s="53"/>
      <c r="S10" s="53"/>
      <c r="T10" s="53"/>
      <c r="U10" s="53"/>
      <c r="V10" s="53"/>
      <c r="W10" s="53">
        <f>データ!Q6</f>
        <v>100</v>
      </c>
      <c r="X10" s="53"/>
      <c r="Y10" s="53"/>
      <c r="Z10" s="53"/>
      <c r="AA10" s="53"/>
      <c r="AB10" s="53"/>
      <c r="AC10" s="53"/>
      <c r="AD10" s="54">
        <f>データ!R6</f>
        <v>3740</v>
      </c>
      <c r="AE10" s="54"/>
      <c r="AF10" s="54"/>
      <c r="AG10" s="54"/>
      <c r="AH10" s="54"/>
      <c r="AI10" s="54"/>
      <c r="AJ10" s="54"/>
      <c r="AK10" s="2"/>
      <c r="AL10" s="54">
        <f>データ!V6</f>
        <v>33</v>
      </c>
      <c r="AM10" s="54"/>
      <c r="AN10" s="54"/>
      <c r="AO10" s="54"/>
      <c r="AP10" s="54"/>
      <c r="AQ10" s="54"/>
      <c r="AR10" s="54"/>
      <c r="AS10" s="54"/>
      <c r="AT10" s="53">
        <f>データ!W6</f>
        <v>0.06</v>
      </c>
      <c r="AU10" s="53"/>
      <c r="AV10" s="53"/>
      <c r="AW10" s="53"/>
      <c r="AX10" s="53"/>
      <c r="AY10" s="53"/>
      <c r="AZ10" s="53"/>
      <c r="BA10" s="53"/>
      <c r="BB10" s="53">
        <f>データ!X6</f>
        <v>550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【160.77】</v>
      </c>
      <c r="I86" s="12" t="str">
        <f>データ!CA6</f>
        <v>【30.19】</v>
      </c>
      <c r="J86" s="12" t="str">
        <f>データ!CL6</f>
        <v>【631.55】</v>
      </c>
      <c r="K86" s="12" t="str">
        <f>データ!CW6</f>
        <v>【25.16】</v>
      </c>
      <c r="L86" s="12" t="str">
        <f>データ!DH6</f>
        <v>【95.65】</v>
      </c>
      <c r="M86" s="12" t="s">
        <v>43</v>
      </c>
      <c r="N86" s="12" t="s">
        <v>43</v>
      </c>
      <c r="O86" s="12" t="str">
        <f>データ!EO6</f>
        <v>【0.00】</v>
      </c>
    </row>
  </sheetData>
  <sheetProtection algorithmName="SHA-512" hashValue="4pUNDDhgNWhRjP74r3q91LBG889FfpxjknIfW9gKyfr1OHYY0GEQPhdPnMXrBEqO0pdcfSBcShkmKqp8AARDvA==" saltValue="JhAPI4YQaF3aU7zOJu48p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2022</v>
      </c>
      <c r="C6" s="19">
        <f t="shared" ref="C6:X6" si="3">C7</f>
        <v>64611</v>
      </c>
      <c r="D6" s="19">
        <f t="shared" si="3"/>
        <v>47</v>
      </c>
      <c r="E6" s="19">
        <f t="shared" si="3"/>
        <v>17</v>
      </c>
      <c r="F6" s="19">
        <f t="shared" si="3"/>
        <v>8</v>
      </c>
      <c r="G6" s="19">
        <f t="shared" si="3"/>
        <v>0</v>
      </c>
      <c r="H6" s="19" t="str">
        <f t="shared" si="3"/>
        <v>山形県　遊佐町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0.26</v>
      </c>
      <c r="Q6" s="20">
        <f t="shared" si="3"/>
        <v>100</v>
      </c>
      <c r="R6" s="20">
        <f t="shared" si="3"/>
        <v>3740</v>
      </c>
      <c r="S6" s="20">
        <f t="shared" si="3"/>
        <v>12796</v>
      </c>
      <c r="T6" s="20">
        <f t="shared" si="3"/>
        <v>208.39</v>
      </c>
      <c r="U6" s="20">
        <f t="shared" si="3"/>
        <v>61.4</v>
      </c>
      <c r="V6" s="20">
        <f t="shared" si="3"/>
        <v>33</v>
      </c>
      <c r="W6" s="20">
        <f t="shared" si="3"/>
        <v>0.06</v>
      </c>
      <c r="X6" s="20">
        <f t="shared" si="3"/>
        <v>550</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196.19</v>
      </c>
      <c r="BL6" s="21">
        <f t="shared" si="7"/>
        <v>129.4</v>
      </c>
      <c r="BM6" s="21">
        <f t="shared" si="7"/>
        <v>126.26</v>
      </c>
      <c r="BN6" s="21">
        <f t="shared" si="7"/>
        <v>113.17</v>
      </c>
      <c r="BO6" s="21">
        <f t="shared" si="7"/>
        <v>160.77000000000001</v>
      </c>
      <c r="BP6" s="20" t="str">
        <f>IF(BP7="","",IF(BP7="-","【-】","【"&amp;SUBSTITUTE(TEXT(BP7,"#,##0.00"),"-","△")&amp;"】"))</f>
        <v>【160.77】</v>
      </c>
      <c r="BQ6" s="21">
        <f>IF(BQ7="",NA(),BQ7)</f>
        <v>54.76</v>
      </c>
      <c r="BR6" s="21">
        <f t="shared" ref="BR6:BZ6" si="8">IF(BR7="",NA(),BR7)</f>
        <v>54.91</v>
      </c>
      <c r="BS6" s="21">
        <f t="shared" si="8"/>
        <v>57.08</v>
      </c>
      <c r="BT6" s="21">
        <f t="shared" si="8"/>
        <v>38.979999999999997</v>
      </c>
      <c r="BU6" s="21">
        <f t="shared" si="8"/>
        <v>42.67</v>
      </c>
      <c r="BV6" s="21">
        <f t="shared" si="8"/>
        <v>39.07</v>
      </c>
      <c r="BW6" s="21">
        <f t="shared" si="8"/>
        <v>38.409999999999997</v>
      </c>
      <c r="BX6" s="21">
        <f t="shared" si="8"/>
        <v>35.869999999999997</v>
      </c>
      <c r="BY6" s="21">
        <f t="shared" si="8"/>
        <v>31.6</v>
      </c>
      <c r="BZ6" s="21">
        <f t="shared" si="8"/>
        <v>30.19</v>
      </c>
      <c r="CA6" s="20" t="str">
        <f>IF(CA7="","",IF(CA7="-","【-】","【"&amp;SUBSTITUTE(TEXT(CA7,"#,##0.00"),"-","△")&amp;"】"))</f>
        <v>【30.19】</v>
      </c>
      <c r="CB6" s="21">
        <f>IF(CB7="",NA(),CB7)</f>
        <v>389.99</v>
      </c>
      <c r="CC6" s="21">
        <f t="shared" ref="CC6:CK6" si="9">IF(CC7="",NA(),CC7)</f>
        <v>389.77</v>
      </c>
      <c r="CD6" s="21">
        <f t="shared" si="9"/>
        <v>381.17</v>
      </c>
      <c r="CE6" s="21">
        <f t="shared" si="9"/>
        <v>586.48</v>
      </c>
      <c r="CF6" s="21">
        <f t="shared" si="9"/>
        <v>549.69000000000005</v>
      </c>
      <c r="CG6" s="21">
        <f t="shared" si="9"/>
        <v>485</v>
      </c>
      <c r="CH6" s="21">
        <f t="shared" si="9"/>
        <v>501.56</v>
      </c>
      <c r="CI6" s="21">
        <f t="shared" si="9"/>
        <v>528.78</v>
      </c>
      <c r="CJ6" s="21">
        <f t="shared" si="9"/>
        <v>596.92999999999995</v>
      </c>
      <c r="CK6" s="21">
        <f t="shared" si="9"/>
        <v>631.54999999999995</v>
      </c>
      <c r="CL6" s="20" t="str">
        <f>IF(CL7="","",IF(CL7="-","【-】","【"&amp;SUBSTITUTE(TEXT(CL7,"#,##0.00"),"-","△")&amp;"】"))</f>
        <v>【631.55】</v>
      </c>
      <c r="CM6" s="21">
        <f>IF(CM7="",NA(),CM7)</f>
        <v>23.08</v>
      </c>
      <c r="CN6" s="21">
        <f t="shared" ref="CN6:CV6" si="10">IF(CN7="",NA(),CN7)</f>
        <v>23.08</v>
      </c>
      <c r="CO6" s="21">
        <f t="shared" si="10"/>
        <v>23.08</v>
      </c>
      <c r="CP6" s="21">
        <f t="shared" si="10"/>
        <v>23.08</v>
      </c>
      <c r="CQ6" s="21">
        <f t="shared" si="10"/>
        <v>23.08</v>
      </c>
      <c r="CR6" s="21">
        <f t="shared" si="10"/>
        <v>27.09</v>
      </c>
      <c r="CS6" s="21">
        <f t="shared" si="10"/>
        <v>26.64</v>
      </c>
      <c r="CT6" s="21">
        <f t="shared" si="10"/>
        <v>26.11</v>
      </c>
      <c r="CU6" s="21">
        <f t="shared" si="10"/>
        <v>24.44</v>
      </c>
      <c r="CV6" s="21">
        <f t="shared" si="10"/>
        <v>25.16</v>
      </c>
      <c r="CW6" s="20" t="str">
        <f>IF(CW7="","",IF(CW7="-","【-】","【"&amp;SUBSTITUTE(TEXT(CW7,"#,##0.00"),"-","△")&amp;"】"))</f>
        <v>【25.16】</v>
      </c>
      <c r="CX6" s="21">
        <f>IF(CX7="",NA(),CX7)</f>
        <v>100</v>
      </c>
      <c r="CY6" s="21">
        <f t="shared" ref="CY6:DG6" si="11">IF(CY7="",NA(),CY7)</f>
        <v>100</v>
      </c>
      <c r="CZ6" s="21">
        <f t="shared" si="11"/>
        <v>100</v>
      </c>
      <c r="DA6" s="21">
        <f t="shared" si="11"/>
        <v>100</v>
      </c>
      <c r="DB6" s="21">
        <f t="shared" si="11"/>
        <v>100</v>
      </c>
      <c r="DC6" s="21">
        <f t="shared" si="11"/>
        <v>95.1</v>
      </c>
      <c r="DD6" s="21">
        <f t="shared" si="11"/>
        <v>95.52</v>
      </c>
      <c r="DE6" s="21">
        <f t="shared" si="11"/>
        <v>94.97</v>
      </c>
      <c r="DF6" s="21">
        <f t="shared" si="11"/>
        <v>95.52</v>
      </c>
      <c r="DG6" s="21">
        <f t="shared" si="11"/>
        <v>95.65</v>
      </c>
      <c r="DH6" s="20" t="str">
        <f>IF(DH7="","",IF(DH7="-","【-】","【"&amp;SUBSTITUTE(TEXT(DH7,"#,##0.00"),"-","△")&amp;"】"))</f>
        <v>【95.65】</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2022</v>
      </c>
      <c r="C7" s="23">
        <v>64611</v>
      </c>
      <c r="D7" s="23">
        <v>47</v>
      </c>
      <c r="E7" s="23">
        <v>17</v>
      </c>
      <c r="F7" s="23">
        <v>8</v>
      </c>
      <c r="G7" s="23">
        <v>0</v>
      </c>
      <c r="H7" s="23" t="s">
        <v>96</v>
      </c>
      <c r="I7" s="23" t="s">
        <v>97</v>
      </c>
      <c r="J7" s="23" t="s">
        <v>98</v>
      </c>
      <c r="K7" s="23" t="s">
        <v>99</v>
      </c>
      <c r="L7" s="23" t="s">
        <v>100</v>
      </c>
      <c r="M7" s="23" t="s">
        <v>101</v>
      </c>
      <c r="N7" s="24" t="s">
        <v>102</v>
      </c>
      <c r="O7" s="24" t="s">
        <v>103</v>
      </c>
      <c r="P7" s="24">
        <v>0.26</v>
      </c>
      <c r="Q7" s="24">
        <v>100</v>
      </c>
      <c r="R7" s="24">
        <v>3740</v>
      </c>
      <c r="S7" s="24">
        <v>12796</v>
      </c>
      <c r="T7" s="24">
        <v>208.39</v>
      </c>
      <c r="U7" s="24">
        <v>61.4</v>
      </c>
      <c r="V7" s="24">
        <v>33</v>
      </c>
      <c r="W7" s="24">
        <v>0.06</v>
      </c>
      <c r="X7" s="24">
        <v>550</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196.19</v>
      </c>
      <c r="BL7" s="24">
        <v>129.4</v>
      </c>
      <c r="BM7" s="24">
        <v>126.26</v>
      </c>
      <c r="BN7" s="24">
        <v>113.17</v>
      </c>
      <c r="BO7" s="24">
        <v>160.77000000000001</v>
      </c>
      <c r="BP7" s="24">
        <v>160.77000000000001</v>
      </c>
      <c r="BQ7" s="24">
        <v>54.76</v>
      </c>
      <c r="BR7" s="24">
        <v>54.91</v>
      </c>
      <c r="BS7" s="24">
        <v>57.08</v>
      </c>
      <c r="BT7" s="24">
        <v>38.979999999999997</v>
      </c>
      <c r="BU7" s="24">
        <v>42.67</v>
      </c>
      <c r="BV7" s="24">
        <v>39.07</v>
      </c>
      <c r="BW7" s="24">
        <v>38.409999999999997</v>
      </c>
      <c r="BX7" s="24">
        <v>35.869999999999997</v>
      </c>
      <c r="BY7" s="24">
        <v>31.6</v>
      </c>
      <c r="BZ7" s="24">
        <v>30.19</v>
      </c>
      <c r="CA7" s="24">
        <v>30.19</v>
      </c>
      <c r="CB7" s="24">
        <v>389.99</v>
      </c>
      <c r="CC7" s="24">
        <v>389.77</v>
      </c>
      <c r="CD7" s="24">
        <v>381.17</v>
      </c>
      <c r="CE7" s="24">
        <v>586.48</v>
      </c>
      <c r="CF7" s="24">
        <v>549.69000000000005</v>
      </c>
      <c r="CG7" s="24">
        <v>485</v>
      </c>
      <c r="CH7" s="24">
        <v>501.56</v>
      </c>
      <c r="CI7" s="24">
        <v>528.78</v>
      </c>
      <c r="CJ7" s="24">
        <v>596.92999999999995</v>
      </c>
      <c r="CK7" s="24">
        <v>631.54999999999995</v>
      </c>
      <c r="CL7" s="24">
        <v>631.54999999999995</v>
      </c>
      <c r="CM7" s="24">
        <v>23.08</v>
      </c>
      <c r="CN7" s="24">
        <v>23.08</v>
      </c>
      <c r="CO7" s="24">
        <v>23.08</v>
      </c>
      <c r="CP7" s="24">
        <v>23.08</v>
      </c>
      <c r="CQ7" s="24">
        <v>23.08</v>
      </c>
      <c r="CR7" s="24">
        <v>27.09</v>
      </c>
      <c r="CS7" s="24">
        <v>26.64</v>
      </c>
      <c r="CT7" s="24">
        <v>26.11</v>
      </c>
      <c r="CU7" s="24">
        <v>24.44</v>
      </c>
      <c r="CV7" s="24">
        <v>25.16</v>
      </c>
      <c r="CW7" s="24">
        <v>25.16</v>
      </c>
      <c r="CX7" s="24">
        <v>100</v>
      </c>
      <c r="CY7" s="24">
        <v>100</v>
      </c>
      <c r="CZ7" s="24">
        <v>100</v>
      </c>
      <c r="DA7" s="24">
        <v>100</v>
      </c>
      <c r="DB7" s="24">
        <v>100</v>
      </c>
      <c r="DC7" s="24">
        <v>95.1</v>
      </c>
      <c r="DD7" s="24">
        <v>95.52</v>
      </c>
      <c r="DE7" s="24">
        <v>94.97</v>
      </c>
      <c r="DF7" s="24">
        <v>95.52</v>
      </c>
      <c r="DG7" s="24">
        <v>95.65</v>
      </c>
      <c r="DH7" s="24">
        <v>95.65</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109</v>
      </c>
    </row>
    <row r="12" spans="1:145" x14ac:dyDescent="0.15">
      <c r="B12">
        <v>1</v>
      </c>
      <c r="C12">
        <v>1</v>
      </c>
      <c r="D12">
        <v>2</v>
      </c>
      <c r="E12">
        <v>3</v>
      </c>
      <c r="F12">
        <v>4</v>
      </c>
      <c r="G12" t="s">
        <v>110</v>
      </c>
    </row>
    <row r="13" spans="1:145" x14ac:dyDescent="0.15">
      <c r="B13" t="s">
        <v>111</v>
      </c>
      <c r="C13" t="s">
        <v>112</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2023-12-12T02:58:34Z</dcterms:created>
  <dcterms:modified xsi:type="dcterms:W3CDTF">2024-01-17T04:52:37Z</dcterms:modified>
  <cp:category/>
</cp:coreProperties>
</file>