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4年度\【経営比較分析表】2022_063657_47_17\"/>
    </mc:Choice>
  </mc:AlternateContent>
  <xr:revisionPtr revIDLastSave="0" documentId="13_ncr:1_{4708EC60-AD1D-4106-9A14-BADF1254B233}" xr6:coauthVersionLast="45" xr6:coauthVersionMax="45" xr10:uidLastSave="{00000000-0000-0000-0000-000000000000}"/>
  <workbookProtection workbookAlgorithmName="SHA-512" workbookHashValue="MSOy+SNivuBVId6jZb4UCG3EO/gXorf7f5oZ/+kM+G2PMuQ36vcnDYZqnGF3hPpmMUqOuOq2sN0XaFeEu6J5og==" workbookSaltValue="CAO5TUxy+3HPpjLNM2UaNQ==" workbookSpinCount="100000" lockStructure="1"/>
  <bookViews>
    <workbookView xWindow="14910" yWindow="2280" windowWidth="13890" windowHeight="133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AT8" i="4" s="1"/>
  <c r="S6" i="5"/>
  <c r="AL8" i="4" s="1"/>
  <c r="R6" i="5"/>
  <c r="AD10" i="4" s="1"/>
  <c r="Q6" i="5"/>
  <c r="P6" i="5"/>
  <c r="P10" i="4" s="1"/>
  <c r="O6" i="5"/>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BB10" i="4"/>
  <c r="W10" i="4"/>
  <c r="I10" i="4"/>
  <c r="BB8" i="4"/>
  <c r="W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<sst xmlns="http://schemas.openxmlformats.org/spreadsheetml/2006/main" count="236" uniqueCount="120">
  <si>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</si>
  <si>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</si>
  <si>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</si>
  <si>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</si>
  <si>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</si>
  <si>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</si>
  <si>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</si>
  <si>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</si>
  <si>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</si>
  <si>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</si>
  <si>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</si>
  <si>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</si>
  <si>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</si>
  <si>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</si>
  <si>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</si>
  <si>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</si>
  <si>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</si>
  <si>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</si>
  <si>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</si>
  <si>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</si>
  <si>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</si>
  <si>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</si>
  <si>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</si>
  <si>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</si>
  <si>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</si>
  <si>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</si>
  <si>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</si>
  <si>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</si>
  <si>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</si>
  <si>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</si>
  <si>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</si>
  <si>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</si>
  <si>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</si>
  <si>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</si>
  <si>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</si>
  <si>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</si>
  <si>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</si>
  <si>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</si>
  <si>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</si>
  <si>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</si>
  <si>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</si>
  <si>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</si>
  <si>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</si>
  <si>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</si>
  <si>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</si>
  <si>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</si>
  <si>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</si>
  <si>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</si>
  <si>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</si>
  <si>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</si>
  <si>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</si>
  <si>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</si>
  <si>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</si>
  <si>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</si>
  <si>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</si>
  <si>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</si>
  <si>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</si>
  <si>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</si>
  <si>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</si>
  <si>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</si>
  <si>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</si>
  <si>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</si>
  <si>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</si>
  <si>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</si>
  <si>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</si>
  <si>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</si>
  <si>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</si>
  <si>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</si>
  <si>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</si>
  <si>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</si>
  <si>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</si>
  <si>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</si>
  <si>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</si>
  <si>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</si>
  <si>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</si>
  <si>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</si>
  <si>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</si>
  <si>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</si>
  <si>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</si>
  <si>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</si>
  <si>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</si>
  <si>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</si>
  <si>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</si>
  <si>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</si>
  <si>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</si>
  <si>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</si>
  <si>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</si>
  <si>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</si>
  <si>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</si>
  <si>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</si>
  <si>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</si>
  <si>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</si>
  <si>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</si>
  <si>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</si>
  <si>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</si>
  <si>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</si>
  <si>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</si>
  <si>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</si>
  <si>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</si>
  <si>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</si>
  <si>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</si>
  <si>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</si>
  <si>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</si>
  <si>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</si>
  <si>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</si>
  <si>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</si>
  <si>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</si>
  <si>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</si>
  <si>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</si>
  <si>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</si>
  <si>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</si>
  <si>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</si>
  <si>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</si>
  <si>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</si>
  <si>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</si>
  <si>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</si>
  <si>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</si>
  <si>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
令和4年度においては有収水量が昨年度よりもやや減少に転じ料金収入が減となり、動力や材料費の高騰により支出が増加したため、収益的収支比率が悪化した。
　また、有収水量増加に伴い料金収入も増となるため、今後も適正な使用料収入の確保及び汚水処理費の削減に努めたい。
④企業債残高対事業規模比率
平成29年度に企業債一般会計負担額の算定方法が見直され、過去数値と比較し大きな変化がみられるが、以降は緩やかに改善している。本村では下水道の整備は終了しており、今後も緩やかな改善傾向が続くことが見込まれる。
⑤経費回収率　⑥汚水処理原価
令和4年度において汚水処理原価が減少したのは災害復旧事業が完了したためによる。
経費回収率、汚水処理原価ともに類似団体平均に劣る数値となっている。数値の悪化に直結すると考えられる維持管理費用の増加や有収水量の減少への対策を講じるとともに、使用料収入の見直しについても検討していきたい。
⑦施設利用率
施設の利用率は前年度に比べほぼ横ばいとしているものの、人口減少に伴う使用者の減少が問題となる。大規模な設備更新の予定はないものの、施設の遊休状態や能力過剰のないよう更新計画等への早めの着手を図りたい。
⑧水洗化率
依然として類似団体平均を下回っている状況である。汲取り便槽からの転換が伸び悩んでいるため、広報誌等での啓発活動に注力していく。</t>
    <rPh sb="19" eb="21">
      <t>ユウシュウ</t>
    </rPh>
    <rPh sb="21" eb="23">
      <t>スイリョウ</t>
    </rPh>
    <rPh sb="24" eb="27">
      <t>サクネンド</t>
    </rPh>
    <rPh sb="32" eb="34">
      <t>ゲンショウ</t>
    </rPh>
    <rPh sb="35" eb="36">
      <t>テン</t>
    </rPh>
    <rPh sb="37" eb="39">
      <t>リョウキン</t>
    </rPh>
    <rPh sb="39" eb="41">
      <t>シュウニュウ</t>
    </rPh>
    <rPh sb="42" eb="43">
      <t>ゲン</t>
    </rPh>
    <rPh sb="47" eb="49">
      <t>ドウリョク</t>
    </rPh>
    <rPh sb="50" eb="53">
      <t>ザイリョウヒ</t>
    </rPh>
    <rPh sb="54" eb="56">
      <t>コウトウ</t>
    </rPh>
    <rPh sb="59" eb="61">
      <t>シシュツ</t>
    </rPh>
    <rPh sb="62" eb="64">
      <t>ゾウカ</t>
    </rPh>
    <rPh sb="69" eb="72">
      <t>シュウエキテキ</t>
    </rPh>
    <rPh sb="72" eb="74">
      <t>シュウシ</t>
    </rPh>
    <rPh sb="74" eb="76">
      <t>ヒリツ</t>
    </rPh>
    <rPh sb="77" eb="79">
      <t>アッカ</t>
    </rPh>
    <rPh sb="91" eb="93">
      <t>ゾウカ</t>
    </rPh>
    <rPh sb="101" eb="102">
      <t>ゾウ</t>
    </rPh>
    <rPh sb="288" eb="290">
      <t>ゲンショウ</t>
    </rPh>
    <rPh sb="294" eb="296">
      <t>サイガイ</t>
    </rPh>
    <rPh sb="296" eb="298">
      <t>フッキュウ</t>
    </rPh>
    <rPh sb="298" eb="300">
      <t>ジギョウ</t>
    </rPh>
    <rPh sb="301" eb="303">
      <t>カンリョウ</t>
    </rPh>
    <rPh sb="456" eb="459">
      <t>シヨウシャ</t>
    </rPh>
    <rPh sb="460" eb="462">
      <t>ゲンショウ</t>
    </rPh>
    <rPh sb="463" eb="465">
      <t>モンダイ</t>
    </rPh>
    <phoneticPr fontId="4"/>
  </si>
  <si>
    <t>　下水道供用開始から肘折処理区、清水処理区とも経年劣化に伴う設備の修繕件数が増加している。
　こうしたなか、固定資産台帳を活用し、今後も点検調査や資料整備により計画的な更新に向けた準備を進めていきたい。</t>
    <rPh sb="1" eb="3">
      <t>ゲスイ</t>
    </rPh>
    <rPh sb="3" eb="4">
      <t>ドウ</t>
    </rPh>
    <rPh sb="4" eb="6">
      <t>キョウヨウ</t>
    </rPh>
    <rPh sb="6" eb="8">
      <t>カイシ</t>
    </rPh>
    <rPh sb="10" eb="11">
      <t>ヒジ</t>
    </rPh>
    <rPh sb="11" eb="12">
      <t>オリ</t>
    </rPh>
    <rPh sb="12" eb="14">
      <t>ショリ</t>
    </rPh>
    <rPh sb="14" eb="15">
      <t>ク</t>
    </rPh>
    <rPh sb="16" eb="18">
      <t>シミズ</t>
    </rPh>
    <rPh sb="18" eb="20">
      <t>ショリ</t>
    </rPh>
    <rPh sb="20" eb="21">
      <t>ク</t>
    </rPh>
    <rPh sb="23" eb="25">
      <t>ケイネン</t>
    </rPh>
    <rPh sb="25" eb="27">
      <t>レッカ</t>
    </rPh>
    <rPh sb="28" eb="29">
      <t>トモナ</t>
    </rPh>
    <rPh sb="30" eb="32">
      <t>セツビ</t>
    </rPh>
    <rPh sb="33" eb="35">
      <t>シュウゼン</t>
    </rPh>
    <rPh sb="35" eb="37">
      <t>ケンスウ</t>
    </rPh>
    <rPh sb="38" eb="40">
      <t>ゾウカ</t>
    </rPh>
    <rPh sb="54" eb="56">
      <t>コテイ</t>
    </rPh>
    <rPh sb="56" eb="58">
      <t>シサン</t>
    </rPh>
    <rPh sb="58" eb="60">
      <t>ダイチョウ</t>
    </rPh>
    <rPh sb="65" eb="67">
      <t>コンゴ</t>
    </rPh>
    <rPh sb="68" eb="70">
      <t>テンケン</t>
    </rPh>
    <rPh sb="70" eb="72">
      <t>チョウサ</t>
    </rPh>
    <rPh sb="73" eb="75">
      <t>シリョウ</t>
    </rPh>
    <rPh sb="75" eb="77">
      <t>セイビ</t>
    </rPh>
    <rPh sb="80" eb="83">
      <t>ケイカクテキ</t>
    </rPh>
    <rPh sb="84" eb="86">
      <t>コウシン</t>
    </rPh>
    <rPh sb="87" eb="88">
      <t>ム</t>
    </rPh>
    <rPh sb="90" eb="92">
      <t>ジュンビ</t>
    </rPh>
    <rPh sb="93" eb="94">
      <t>スス</t>
    </rPh>
    <phoneticPr fontId="4"/>
  </si>
  <si>
    <t>　本村の下水道事業は拡張整備を終了し、既存施設の適切な維持管理と更新が主となっている。料金収入等の収益は増加の見込が低いなかでの効率的な事業運営と施設更新が求められる。
　歳入については、下水道加入促進に向けた啓発活動を積極的に行い使用料収入の確保を図る。
　歳出においては費用対効果を意識し、ストックマネジメントや公営企業会計の観点から効果的な更新について十分な検討を行うこととする。</t>
    <rPh sb="1" eb="3">
      <t>ホンソン</t>
    </rPh>
    <rPh sb="4" eb="7">
      <t>ゲスイドウ</t>
    </rPh>
    <rPh sb="7" eb="9">
      <t>ジギョウ</t>
    </rPh>
    <rPh sb="10" eb="12">
      <t>カクチョウ</t>
    </rPh>
    <rPh sb="12" eb="14">
      <t>セイビ</t>
    </rPh>
    <rPh sb="15" eb="17">
      <t>シュウリョウ</t>
    </rPh>
    <rPh sb="19" eb="21">
      <t>キゾン</t>
    </rPh>
    <rPh sb="21" eb="23">
      <t>シセツ</t>
    </rPh>
    <rPh sb="24" eb="26">
      <t>テキセツ</t>
    </rPh>
    <rPh sb="27" eb="29">
      <t>イジ</t>
    </rPh>
    <rPh sb="29" eb="31">
      <t>カンリ</t>
    </rPh>
    <rPh sb="32" eb="34">
      <t>コウシン</t>
    </rPh>
    <rPh sb="35" eb="36">
      <t>シュ</t>
    </rPh>
    <rPh sb="43" eb="45">
      <t>リョウキン</t>
    </rPh>
    <rPh sb="45" eb="47">
      <t>シュウニュウ</t>
    </rPh>
    <rPh sb="47" eb="48">
      <t>トウ</t>
    </rPh>
    <rPh sb="49" eb="51">
      <t>シュウエキ</t>
    </rPh>
    <rPh sb="52" eb="54">
      <t>ゾウカ</t>
    </rPh>
    <rPh sb="55" eb="57">
      <t>ミコミ</t>
    </rPh>
    <rPh sb="58" eb="59">
      <t>ヒク</t>
    </rPh>
    <rPh sb="64" eb="67">
      <t>コウリツテキ</t>
    </rPh>
    <rPh sb="68" eb="70">
      <t>ジギョウ</t>
    </rPh>
    <rPh sb="70" eb="72">
      <t>ウンエイ</t>
    </rPh>
    <rPh sb="73" eb="75">
      <t>シセツ</t>
    </rPh>
    <rPh sb="75" eb="77">
      <t>コウシン</t>
    </rPh>
    <rPh sb="78" eb="79">
      <t>モト</t>
    </rPh>
    <rPh sb="86" eb="88">
      <t>サイニュウ</t>
    </rPh>
    <rPh sb="94" eb="97">
      <t>ゲスイドウ</t>
    </rPh>
    <rPh sb="97" eb="99">
      <t>カニュウ</t>
    </rPh>
    <rPh sb="99" eb="101">
      <t>ソクシン</t>
    </rPh>
    <rPh sb="102" eb="103">
      <t>ム</t>
    </rPh>
    <rPh sb="105" eb="107">
      <t>ケイハツ</t>
    </rPh>
    <rPh sb="107" eb="109">
      <t>カツドウ</t>
    </rPh>
    <rPh sb="110" eb="113">
      <t>セッキョクテキ</t>
    </rPh>
    <rPh sb="114" eb="115">
      <t>オコナ</t>
    </rPh>
    <rPh sb="116" eb="119">
      <t>シヨウリョウ</t>
    </rPh>
    <rPh sb="119" eb="121">
      <t>シュウニュウ</t>
    </rPh>
    <rPh sb="122" eb="124">
      <t>カクホ</t>
    </rPh>
    <rPh sb="125" eb="126">
      <t>ハカ</t>
    </rPh>
    <rPh sb="130" eb="132">
      <t>サイシュツ</t>
    </rPh>
    <rPh sb="137" eb="142">
      <t>ヒヨウタイコウカ</t>
    </rPh>
    <rPh sb="143" eb="145">
      <t>イシキ</t>
    </rPh>
    <rPh sb="158" eb="160">
      <t>コウエイ</t>
    </rPh>
    <rPh sb="160" eb="162">
      <t>キギョウ</t>
    </rPh>
    <rPh sb="162" eb="164">
      <t>カイケイ</t>
    </rPh>
    <rPh sb="165" eb="167">
      <t>カンテン</t>
    </rPh>
    <rPh sb="169" eb="172">
      <t>コウカテキ</t>
    </rPh>
    <rPh sb="173" eb="175">
      <t>コウシン</t>
    </rPh>
    <rPh sb="179" eb="181">
      <t>ジュウブン</t>
    </rPh>
    <rPh sb="182" eb="184">
      <t>ケントウ</t>
    </rPh>
    <rPh sb="185" eb="18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</si>
</sst>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5F-46B5-AF42-B58C44C2BAD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0.06</c:v>
                </c:pt>
                <c:pt idx="3">
                  <c:v>0.27</c:v>
                </c:pt>
                <c:pt idx="4">
                  <c:v>0.22</c:v>
                </c:pt>
              </c:numCache>
            </c:numRef>
          </c:val>
          <c:smooth val="0"/>
          <c:extLst>
            <c:ext xmlns:c16="http://schemas.microsoft.com/office/drawing/2014/chart" uri="{C3380CC4-5D6E-409C-BE32-E72D297353CC}">
              <c16:uniqueId val="{00000001-0E5F-46B5-AF42-B58C44C2BAD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71.739999999999995</c:v>
                </c:pt>
                <c:pt idx="1">
                  <c:v>65.900000000000006</c:v>
                </c:pt>
                <c:pt idx="2">
                  <c:v>63.38</c:v>
                </c:pt>
                <c:pt idx="3">
                  <c:v>66.05</c:v>
                </c:pt>
                <c:pt idx="4">
                  <c:v>66.209999999999994</c:v>
                </c:pt>
              </c:numCache>
            </c:numRef>
          </c:val>
          <c:extLst>
            <c:ext xmlns:c16="http://schemas.microsoft.com/office/drawing/2014/chart" uri="{C3380CC4-5D6E-409C-BE32-E72D297353CC}">
              <c16:uniqueId val="{00000000-68FD-46F7-91A1-7E72D9BFDA7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46.17</c:v>
                </c:pt>
                <c:pt idx="1">
                  <c:v>45.68</c:v>
                </c:pt>
                <c:pt idx="2">
                  <c:v>45.87</c:v>
                </c:pt>
                <c:pt idx="3">
                  <c:v>44.24</c:v>
                </c:pt>
                <c:pt idx="4">
                  <c:v>45.3</c:v>
                </c:pt>
              </c:numCache>
            </c:numRef>
          </c:val>
          <c:smooth val="0"/>
          <c:extLst>
            <c:ext xmlns:c16="http://schemas.microsoft.com/office/drawing/2014/chart" uri="{C3380CC4-5D6E-409C-BE32-E72D297353CC}">
              <c16:uniqueId val="{00000001-68FD-46F7-91A1-7E72D9BFDA7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83.67</c:v>
                </c:pt>
                <c:pt idx="1">
                  <c:v>84</c:v>
                </c:pt>
                <c:pt idx="2">
                  <c:v>84.99</c:v>
                </c:pt>
                <c:pt idx="3">
                  <c:v>85.88</c:v>
                </c:pt>
                <c:pt idx="4">
                  <c:v>86.85</c:v>
                </c:pt>
              </c:numCache>
            </c:numRef>
          </c:val>
          <c:extLst>
            <c:ext xmlns:c16="http://schemas.microsoft.com/office/drawing/2014/chart" uri="{C3380CC4-5D6E-409C-BE32-E72D297353CC}">
              <c16:uniqueId val="{00000000-1EE4-4A88-8737-EA9F063D411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87.84</c:v>
                </c:pt>
                <c:pt idx="1">
                  <c:v>87.96</c:v>
                </c:pt>
                <c:pt idx="2">
                  <c:v>87.65</c:v>
                </c:pt>
                <c:pt idx="3">
                  <c:v>88.15</c:v>
                </c:pt>
                <c:pt idx="4">
                  <c:v>88.37</c:v>
                </c:pt>
              </c:numCache>
            </c:numRef>
          </c:val>
          <c:smooth val="0"/>
          <c:extLst>
            <c:ext xmlns:c16="http://schemas.microsoft.com/office/drawing/2014/chart" uri="{C3380CC4-5D6E-409C-BE32-E72D297353CC}">
              <c16:uniqueId val="{00000001-1EE4-4A88-8737-EA9F063D411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64.89</c:v>
                </c:pt>
                <c:pt idx="1">
                  <c:v>66.77</c:v>
                </c:pt>
                <c:pt idx="2">
                  <c:v>60.21</c:v>
                </c:pt>
                <c:pt idx="3">
                  <c:v>73.75</c:v>
                </c:pt>
                <c:pt idx="4">
                  <c:v>59.91</c:v>
                </c:pt>
              </c:numCache>
            </c:numRef>
          </c:val>
          <c:extLst>
            <c:ext xmlns:c16="http://schemas.microsoft.com/office/drawing/2014/chart" uri="{C3380CC4-5D6E-409C-BE32-E72D297353CC}">
              <c16:uniqueId val="{00000000-593C-42E3-B274-3CE8E1011BD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3C-42E3-B274-3CE8E1011BD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E3-4FA8-AE1B-9F902775FE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E3-4FA8-AE1B-9F902775FE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B4-428E-97F7-F464994B48B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B4-428E-97F7-F464994B48B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C2-4955-A9CF-1C54BA668CA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C2-4955-A9CF-1C54BA668CA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8E0-4AB6-BB1D-280BB5E0DEF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E0-4AB6-BB1D-280BB5E0DEF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57.7</c:v>
                </c:pt>
                <c:pt idx="1">
                  <c:v>53.18</c:v>
                </c:pt>
                <c:pt idx="2">
                  <c:v>551.25</c:v>
                </c:pt>
                <c:pt idx="3">
                  <c:v>392.67</c:v>
                </c:pt>
                <c:pt idx="4">
                  <c:v>224.51</c:v>
                </c:pt>
              </c:numCache>
            </c:numRef>
          </c:val>
          <c:extLst>
            <c:ext xmlns:c16="http://schemas.microsoft.com/office/drawing/2014/chart" uri="{C3380CC4-5D6E-409C-BE32-E72D297353CC}">
              <c16:uniqueId val="{00000000-98BC-4566-9998-1F52DF9A628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1252.71</c:v>
                </c:pt>
                <c:pt idx="1">
                  <c:v>1267.3900000000001</c:v>
                </c:pt>
                <c:pt idx="2">
                  <c:v>1268.6300000000001</c:v>
                </c:pt>
                <c:pt idx="3">
                  <c:v>1283.69</c:v>
                </c:pt>
                <c:pt idx="4">
                  <c:v>1160.22</c:v>
                </c:pt>
              </c:numCache>
            </c:numRef>
          </c:val>
          <c:smooth val="0"/>
          <c:extLst>
            <c:ext xmlns:c16="http://schemas.microsoft.com/office/drawing/2014/chart" uri="{C3380CC4-5D6E-409C-BE32-E72D297353CC}">
              <c16:uniqueId val="{00000001-98BC-4566-9998-1F52DF9A628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50.78</c:v>
                </c:pt>
                <c:pt idx="1">
                  <c:v>49.18</c:v>
                </c:pt>
                <c:pt idx="2">
                  <c:v>27.68</c:v>
                </c:pt>
                <c:pt idx="3">
                  <c:v>15.45</c:v>
                </c:pt>
                <c:pt idx="4">
                  <c:v>31.27</c:v>
                </c:pt>
              </c:numCache>
            </c:numRef>
          </c:val>
          <c:extLst>
            <c:ext xmlns:c16="http://schemas.microsoft.com/office/drawing/2014/chart" uri="{C3380CC4-5D6E-409C-BE32-E72D297353CC}">
              <c16:uniqueId val="{00000000-D1AD-49A2-8BA1-87D7BD6DF0E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87.03</c:v>
                </c:pt>
                <c:pt idx="1">
                  <c:v>84.3</c:v>
                </c:pt>
                <c:pt idx="2">
                  <c:v>82.88</c:v>
                </c:pt>
                <c:pt idx="3">
                  <c:v>82.53</c:v>
                </c:pt>
                <c:pt idx="4">
                  <c:v>81.81</c:v>
                </c:pt>
              </c:numCache>
            </c:numRef>
          </c:val>
          <c:smooth val="0"/>
          <c:extLst>
            <c:ext xmlns:c16="http://schemas.microsoft.com/office/drawing/2014/chart" uri="{C3380CC4-5D6E-409C-BE32-E72D297353CC}">
              <c16:uniqueId val="{00000001-D1AD-49A2-8BA1-87D7BD6DF0E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328.87</c:v>
                </c:pt>
                <c:pt idx="1">
                  <c:v>350.18</c:v>
                </c:pt>
                <c:pt idx="2">
                  <c:v>641.69000000000005</c:v>
                </c:pt>
                <c:pt idx="3">
                  <c:v>1138.73</c:v>
                </c:pt>
                <c:pt idx="4">
                  <c:v>560.25</c:v>
                </c:pt>
              </c:numCache>
            </c:numRef>
          </c:val>
          <c:extLst>
            <c:ext xmlns:c16="http://schemas.microsoft.com/office/drawing/2014/chart" uri="{C3380CC4-5D6E-409C-BE32-E72D297353CC}">
              <c16:uniqueId val="{00000000-D34F-4238-80F7-0A31F9C612A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177.02</c:v>
                </c:pt>
                <c:pt idx="1">
                  <c:v>185.47</c:v>
                </c:pt>
                <c:pt idx="2">
                  <c:v>187.76</c:v>
                </c:pt>
                <c:pt idx="3">
                  <c:v>190.48</c:v>
                </c:pt>
                <c:pt idx="4">
                  <c:v>193.59</c:v>
                </c:pt>
              </c:numCache>
            </c:numRef>
          </c:val>
          <c:smooth val="0"/>
          <c:extLst>
            <c:ext xmlns:c16="http://schemas.microsoft.com/office/drawing/2014/chart" uri="{C3380CC4-5D6E-409C-BE32-E72D297353CC}">
              <c16:uniqueId val="{00000001-D34F-4238-80F7-0A31F9C612A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T8"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大蔵村</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D1</v>
      </c>
      <c r="X8" s="66"/>
      <c r="Y8" s="66"/>
      <c r="Z8" s="66"/>
      <c r="AA8" s="66"/>
      <c r="AB8" s="66"/>
      <c r="AC8" s="66"/>
      <c r="AD8" s="67" t="str">
        <f>データ!$M$6</f>
        <v>非設置</v>
      </c>
      <c r="AE8" s="67"/>
      <c r="AF8" s="67"/>
      <c r="AG8" s="67"/>
      <c r="AH8" s="67"/>
      <c r="AI8" s="67"/>
      <c r="AJ8" s="67"/>
      <c r="AK8" s="3"/>
      <c r="AL8" s="55">
        <f>データ!S6</f>
        <v>2939</v>
      </c>
      <c r="AM8" s="55"/>
      <c r="AN8" s="55"/>
      <c r="AO8" s="55"/>
      <c r="AP8" s="55"/>
      <c r="AQ8" s="55"/>
      <c r="AR8" s="55"/>
      <c r="AS8" s="55"/>
      <c r="AT8" s="54">
        <f>データ!T6</f>
        <v>211.64</v>
      </c>
      <c r="AU8" s="54"/>
      <c r="AV8" s="54"/>
      <c r="AW8" s="54"/>
      <c r="AX8" s="54"/>
      <c r="AY8" s="54"/>
      <c r="AZ8" s="54"/>
      <c r="BA8" s="54"/>
      <c r="BB8" s="54">
        <f>データ!U6</f>
        <v>13.89</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57.26</v>
      </c>
      <c r="Q10" s="54"/>
      <c r="R10" s="54"/>
      <c r="S10" s="54"/>
      <c r="T10" s="54"/>
      <c r="U10" s="54"/>
      <c r="V10" s="54"/>
      <c r="W10" s="54">
        <f>データ!Q6</f>
        <v>34.51</v>
      </c>
      <c r="X10" s="54"/>
      <c r="Y10" s="54"/>
      <c r="Z10" s="54"/>
      <c r="AA10" s="54"/>
      <c r="AB10" s="54"/>
      <c r="AC10" s="54"/>
      <c r="AD10" s="55">
        <f>データ!R6</f>
        <v>3355</v>
      </c>
      <c r="AE10" s="55"/>
      <c r="AF10" s="55"/>
      <c r="AG10" s="55"/>
      <c r="AH10" s="55"/>
      <c r="AI10" s="55"/>
      <c r="AJ10" s="55"/>
      <c r="AK10" s="2"/>
      <c r="AL10" s="55">
        <f>データ!V6</f>
        <v>1665</v>
      </c>
      <c r="AM10" s="55"/>
      <c r="AN10" s="55"/>
      <c r="AO10" s="55"/>
      <c r="AP10" s="55"/>
      <c r="AQ10" s="55"/>
      <c r="AR10" s="55"/>
      <c r="AS10" s="55"/>
      <c r="AT10" s="54">
        <f>データ!W6</f>
        <v>0.83</v>
      </c>
      <c r="AU10" s="54"/>
      <c r="AV10" s="54"/>
      <c r="AW10" s="54"/>
      <c r="AX10" s="54"/>
      <c r="AY10" s="54"/>
      <c r="AZ10" s="54"/>
      <c r="BA10" s="54"/>
      <c r="BB10" s="54">
        <f>データ!X6</f>
        <v>2006.02</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43</v>
      </c>
      <c r="O86" s="12" t="str">
        <f>データ!EO6</f>
        <v>【0.13】</v>
      </c>
    </row>
  </sheetData>
  <sheetProtection algorithmName="SHA-512" hashValue="IcAZLxTZjkkDGqiQUxHEKWPp40C9IhId6U4lrq6yFdAHzvy0//htSRJtLdwaQK8xrmqNAGspUuimrFX/i9Px2w==" saltValue="TNuNLm19KSIqS1nwQz06L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63657</v>
      </c>
      <c r="D6" s="19">
        <f t="shared" si="3"/>
        <v>47</v>
      </c>
      <c r="E6" s="19">
        <f t="shared" si="3"/>
        <v>17</v>
      </c>
      <c r="F6" s="19">
        <f t="shared" si="3"/>
        <v>4</v>
      </c>
      <c r="G6" s="19">
        <f t="shared" si="3"/>
        <v>0</v>
      </c>
      <c r="H6" s="19" t="str">
        <f t="shared" si="3"/>
        <v>山形県　大蔵村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57.26</v>
      </c>
      <c r="Q6" s="20">
        <f t="shared" si="3"/>
        <v>34.51</v>
      </c>
      <c r="R6" s="20">
        <f t="shared" si="3"/>
        <v>3355</v>
      </c>
      <c r="S6" s="20">
        <f t="shared" si="3"/>
        <v>2939</v>
      </c>
      <c r="T6" s="20">
        <f t="shared" si="3"/>
        <v>211.64</v>
      </c>
      <c r="U6" s="20">
        <f t="shared" si="3"/>
        <v>13.89</v>
      </c>
      <c r="V6" s="20">
        <f t="shared" si="3"/>
        <v>1665</v>
      </c>
      <c r="W6" s="20">
        <f t="shared" si="3"/>
        <v>0.83</v>
      </c>
      <c r="X6" s="20">
        <f t="shared" si="3"/>
        <v>2006.02</v>
      </c>
      <c r="Y6" s="21">
        <f>IF(Y7="",NA(),Y7)</f>
        <v>64.89</v>
      </c>
      <c r="Z6" s="21">
        <f t="shared" ref="Z6:AH6" si="4">IF(Z7="",NA(),Z7)</f>
        <v>66.77</v>
      </c>
      <c r="AA6" s="21">
        <f t="shared" si="4"/>
        <v>60.21</v>
      </c>
      <c r="AB6" s="21">
        <f t="shared" si="4"/>
        <v>73.75</v>
      </c>
      <c r="AC6" s="21">
        <f t="shared" si="4"/>
        <v>59.91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57.7</v>
      </c>
      <c r="BG6" s="21">
        <f t="shared" ref="BG6:BO6" si="7">IF(BG7="",NA(),BG7)</f>
        <v>53.18</v>
      </c>
      <c r="BH6" s="21">
        <f t="shared" si="7"/>
        <v>551.25</v>
      </c>
      <c r="BI6" s="21">
        <f t="shared" si="7"/>
        <v>392.67</v>
      </c>
      <c r="BJ6" s="21">
        <f t="shared" si="7"/>
        <v>224.51</v>
      </c>
      <c r="BK6" s="21">
        <f t="shared" si="7"/>
        <v>1252.71</v>
      </c>
      <c r="BL6" s="21">
        <f t="shared" si="7"/>
        <v>1267.3900000000001</v>
      </c>
      <c r="BM6" s="21">
        <f t="shared" si="7"/>
        <v>1268.6300000000001</v>
      </c>
      <c r="BN6" s="21">
        <f t="shared" si="7"/>
        <v>1283.69</v>
      </c>
      <c r="BO6" s="21">
        <f t="shared" si="7"/>
        <v>1160.22</v>
      </c>
      <c r="BP6" s="20" t="str">
        <f>IF(BP7="","",IF(BP7="-","【-】","【"&amp;SUBSTITUTE(TEXT(BP7,"#,##0.00"),"-","△")&amp;"】"))</f>
        <v>【1,182.11】</v>
      </c>
      <c r="BQ6" s="21">
        <f>IF(BQ7="",NA(),BQ7)</f>
        <v>50.78</v>
      </c>
      <c r="BR6" s="21">
        <f t="shared" ref="BR6:BZ6" si="8">IF(BR7="",NA(),BR7)</f>
        <v>49.18</v>
      </c>
      <c r="BS6" s="21">
        <f t="shared" si="8"/>
        <v>27.68</v>
      </c>
      <c r="BT6" s="21">
        <f t="shared" si="8"/>
        <v>15.45</v>
      </c>
      <c r="BU6" s="21">
        <f t="shared" si="8"/>
        <v>31.27</v>
      </c>
      <c r="BV6" s="21">
        <f t="shared" si="8"/>
        <v>87.03</v>
      </c>
      <c r="BW6" s="21">
        <f t="shared" si="8"/>
        <v>84.3</v>
      </c>
      <c r="BX6" s="21">
        <f t="shared" si="8"/>
        <v>82.88</v>
      </c>
      <c r="BY6" s="21">
        <f t="shared" si="8"/>
        <v>82.53</v>
      </c>
      <c r="BZ6" s="21">
        <f t="shared" si="8"/>
        <v>81.81</v>
      </c>
      <c r="CA6" s="20" t="str">
        <f>IF(CA7="","",IF(CA7="-","【-】","【"&amp;SUBSTITUTE(TEXT(CA7,"#,##0.00"),"-","△")&amp;"】"))</f>
        <v>【73.78】</v>
      </c>
      <c r="CB6" s="21">
        <f>IF(CB7="",NA(),CB7)</f>
        <v>328.87</v>
      </c>
      <c r="CC6" s="21">
        <f t="shared" ref="CC6:CK6" si="9">IF(CC7="",NA(),CC7)</f>
        <v>350.18</v>
      </c>
      <c r="CD6" s="21">
        <f t="shared" si="9"/>
        <v>641.69000000000005</v>
      </c>
      <c r="CE6" s="21">
        <f t="shared" si="9"/>
        <v>1138.73</v>
      </c>
      <c r="CF6" s="21">
        <f t="shared" si="9"/>
        <v>560.25</v>
      </c>
      <c r="CG6" s="21">
        <f t="shared" si="9"/>
        <v>177.02</v>
      </c>
      <c r="CH6" s="21">
        <f t="shared" si="9"/>
        <v>185.47</v>
      </c>
      <c r="CI6" s="21">
        <f t="shared" si="9"/>
        <v>187.76</v>
      </c>
      <c r="CJ6" s="21">
        <f t="shared" si="9"/>
        <v>190.48</v>
      </c>
      <c r="CK6" s="21">
        <f t="shared" si="9"/>
        <v>193.59</v>
      </c>
      <c r="CL6" s="20" t="str">
        <f>IF(CL7="","",IF(CL7="-","【-】","【"&amp;SUBSTITUTE(TEXT(CL7,"#,##0.00"),"-","△")&amp;"】"))</f>
        <v>【220.62】</v>
      </c>
      <c r="CM6" s="21">
        <f>IF(CM7="",NA(),CM7)</f>
        <v>71.739999999999995</v>
      </c>
      <c r="CN6" s="21">
        <f t="shared" ref="CN6:CV6" si="10">IF(CN7="",NA(),CN7)</f>
        <v>65.900000000000006</v>
      </c>
      <c r="CO6" s="21">
        <f t="shared" si="10"/>
        <v>63.38</v>
      </c>
      <c r="CP6" s="21">
        <f t="shared" si="10"/>
        <v>66.05</v>
      </c>
      <c r="CQ6" s="21">
        <f t="shared" si="10"/>
        <v>66.209999999999994</v>
      </c>
      <c r="CR6" s="21">
        <f t="shared" si="10"/>
        <v>46.17</v>
      </c>
      <c r="CS6" s="21">
        <f t="shared" si="10"/>
        <v>45.68</v>
      </c>
      <c r="CT6" s="21">
        <f t="shared" si="10"/>
        <v>45.87</v>
      </c>
      <c r="CU6" s="21">
        <f t="shared" si="10"/>
        <v>44.24</v>
      </c>
      <c r="CV6" s="21">
        <f t="shared" si="10"/>
        <v>45.3</v>
      </c>
      <c r="CW6" s="20" t="str">
        <f>IF(CW7="","",IF(CW7="-","【-】","【"&amp;SUBSTITUTE(TEXT(CW7,"#,##0.00"),"-","△")&amp;"】"))</f>
        <v>【42.22】</v>
      </c>
      <c r="CX6" s="21">
        <f>IF(CX7="",NA(),CX7)</f>
        <v>83.67</v>
      </c>
      <c r="CY6" s="21">
        <f t="shared" ref="CY6:DG6" si="11">IF(CY7="",NA(),CY7)</f>
        <v>84</v>
      </c>
      <c r="CZ6" s="21">
        <f t="shared" si="11"/>
        <v>84.99</v>
      </c>
      <c r="DA6" s="21">
        <f t="shared" si="11"/>
        <v>85.88</v>
      </c>
      <c r="DB6" s="21">
        <f t="shared" si="11"/>
        <v>86.85</v>
      </c>
      <c r="DC6" s="21">
        <f t="shared" si="11"/>
        <v>87.84</v>
      </c>
      <c r="DD6" s="21">
        <f t="shared" si="11"/>
        <v>87.96</v>
      </c>
      <c r="DE6" s="21">
        <f t="shared" si="11"/>
        <v>87.65</v>
      </c>
      <c r="DF6" s="21">
        <f t="shared" si="11"/>
        <v>88.15</v>
      </c>
      <c r="DG6" s="21">
        <f t="shared" si="11"/>
        <v>88.37</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0.06</v>
      </c>
      <c r="EK6" s="21">
        <f t="shared" si="14"/>
        <v>0.04</v>
      </c>
      <c r="EL6" s="21">
        <f t="shared" si="14"/>
        <v>0.06</v>
      </c>
      <c r="EM6" s="21">
        <f t="shared" si="14"/>
        <v>0.27</v>
      </c>
      <c r="EN6" s="21">
        <f t="shared" si="14"/>
        <v>0.22</v>
      </c>
      <c r="EO6" s="20" t="str">
        <f>IF(EO7="","",IF(EO7="-","【-】","【"&amp;SUBSTITUTE(TEXT(EO7,"#,##0.00"),"-","△")&amp;"】"))</f>
        <v>【0.13】</v>
      </c>
    </row>
    <row r="7" spans="1:145" s="22" customFormat="1" x14ac:dyDescent="0.15">
      <c r="A7" s="14"/>
      <c r="B7" s="23">
        <v>2022</v>
      </c>
      <c r="C7" s="23">
        <v>63657</v>
      </c>
      <c r="D7" s="23">
        <v>47</v>
      </c>
      <c r="E7" s="23">
        <v>17</v>
      </c>
      <c r="F7" s="23">
        <v>4</v>
      </c>
      <c r="G7" s="23">
        <v>0</v>
      </c>
      <c r="H7" s="23" t="s">
        <v>98</v>
      </c>
      <c r="I7" s="23" t="s">
        <v>99</v>
      </c>
      <c r="J7" s="23" t="s">
        <v>100</v>
      </c>
      <c r="K7" s="23" t="s">
        <v>101</v>
      </c>
      <c r="L7" s="23" t="s">
        <v>102</v>
      </c>
      <c r="M7" s="23" t="s">
        <v>103</v>
      </c>
      <c r="N7" s="24" t="s">
        <v>104</v>
      </c>
      <c r="O7" s="24" t="s">
        <v>105</v>
      </c>
      <c r="P7" s="24">
        <v>57.26</v>
      </c>
      <c r="Q7" s="24">
        <v>34.51</v>
      </c>
      <c r="R7" s="24">
        <v>3355</v>
      </c>
      <c r="S7" s="24">
        <v>2939</v>
      </c>
      <c r="T7" s="24">
        <v>211.64</v>
      </c>
      <c r="U7" s="24">
        <v>13.89</v>
      </c>
      <c r="V7" s="24">
        <v>1665</v>
      </c>
      <c r="W7" s="24">
        <v>0.83</v>
      </c>
      <c r="X7" s="24">
        <v>2006.02</v>
      </c>
      <c r="Y7" s="24">
        <v>64.89</v>
      </c>
      <c r="Z7" s="24">
        <v>66.77</v>
      </c>
      <c r="AA7" s="24">
        <v>60.21</v>
      </c>
      <c r="AB7" s="24">
        <v>73.75</v>
      </c>
      <c r="AC7" s="24">
        <v>59.91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57.7</v>
      </c>
      <c r="BG7" s="24">
        <v>53.18</v>
      </c>
      <c r="BH7" s="24">
        <v>551.25</v>
      </c>
      <c r="BI7" s="24">
        <v>392.67</v>
      </c>
      <c r="BJ7" s="24">
        <v>224.51</v>
      </c>
      <c r="BK7" s="24">
        <v>1252.71</v>
      </c>
      <c r="BL7" s="24">
        <v>1267.3900000000001</v>
      </c>
      <c r="BM7" s="24">
        <v>1268.6300000000001</v>
      </c>
      <c r="BN7" s="24">
        <v>1283.69</v>
      </c>
      <c r="BO7" s="24">
        <v>1160.22</v>
      </c>
      <c r="BP7" s="24">
        <v>1182.1099999999999</v>
      </c>
      <c r="BQ7" s="24">
        <v>50.78</v>
      </c>
      <c r="BR7" s="24">
        <v>49.18</v>
      </c>
      <c r="BS7" s="24">
        <v>27.68</v>
      </c>
      <c r="BT7" s="24">
        <v>15.45</v>
      </c>
      <c r="BU7" s="24">
        <v>31.27</v>
      </c>
      <c r="BV7" s="24">
        <v>87.03</v>
      </c>
      <c r="BW7" s="24">
        <v>84.3</v>
      </c>
      <c r="BX7" s="24">
        <v>82.88</v>
      </c>
      <c r="BY7" s="24">
        <v>82.53</v>
      </c>
      <c r="BZ7" s="24">
        <v>81.81</v>
      </c>
      <c r="CA7" s="24">
        <v>73.78</v>
      </c>
      <c r="CB7" s="24">
        <v>328.87</v>
      </c>
      <c r="CC7" s="24">
        <v>350.18</v>
      </c>
      <c r="CD7" s="24">
        <v>641.69000000000005</v>
      </c>
      <c r="CE7" s="24">
        <v>1138.73</v>
      </c>
      <c r="CF7" s="24">
        <v>560.25</v>
      </c>
      <c r="CG7" s="24">
        <v>177.02</v>
      </c>
      <c r="CH7" s="24">
        <v>185.47</v>
      </c>
      <c r="CI7" s="24">
        <v>187.76</v>
      </c>
      <c r="CJ7" s="24">
        <v>190.48</v>
      </c>
      <c r="CK7" s="24">
        <v>193.59</v>
      </c>
      <c r="CL7" s="24">
        <v>220.62</v>
      </c>
      <c r="CM7" s="24">
        <v>71.739999999999995</v>
      </c>
      <c r="CN7" s="24">
        <v>65.900000000000006</v>
      </c>
      <c r="CO7" s="24">
        <v>63.38</v>
      </c>
      <c r="CP7" s="24">
        <v>66.05</v>
      </c>
      <c r="CQ7" s="24">
        <v>66.209999999999994</v>
      </c>
      <c r="CR7" s="24">
        <v>46.17</v>
      </c>
      <c r="CS7" s="24">
        <v>45.68</v>
      </c>
      <c r="CT7" s="24">
        <v>45.87</v>
      </c>
      <c r="CU7" s="24">
        <v>44.24</v>
      </c>
      <c r="CV7" s="24">
        <v>45.3</v>
      </c>
      <c r="CW7" s="24">
        <v>42.22</v>
      </c>
      <c r="CX7" s="24">
        <v>83.67</v>
      </c>
      <c r="CY7" s="24">
        <v>84</v>
      </c>
      <c r="CZ7" s="24">
        <v>84.99</v>
      </c>
      <c r="DA7" s="24">
        <v>85.88</v>
      </c>
      <c r="DB7" s="24">
        <v>86.85</v>
      </c>
      <c r="DC7" s="24">
        <v>87.84</v>
      </c>
      <c r="DD7" s="24">
        <v>87.96</v>
      </c>
      <c r="DE7" s="24">
        <v>87.65</v>
      </c>
      <c r="DF7" s="24">
        <v>88.15</v>
      </c>
      <c r="DG7" s="24">
        <v>88.37</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0.06</v>
      </c>
      <c r="EK7" s="24">
        <v>0.04</v>
      </c>
      <c r="EL7" s="24">
        <v>0.06</v>
      </c>
      <c r="EM7" s="24">
        <v>0.27</v>
      </c>
      <c r="EN7" s="24">
        <v>0.22</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