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192.168.64.141\共有\各グループ\農村整備\Ｈ28～\00文書\R05\役場内部\20240117公営企業に係る経営比較分析表(令和４年度決算)の分析等について\提出\"/>
    </mc:Choice>
  </mc:AlternateContent>
  <xr:revisionPtr revIDLastSave="0" documentId="13_ncr:1_{BF786658-D139-4092-9020-B9302E54EA67}" xr6:coauthVersionLast="47" xr6:coauthVersionMax="47" xr10:uidLastSave="{00000000-0000-0000-0000-000000000000}"/>
  <workbookProtection workbookAlgorithmName="SHA-512" workbookHashValue="u0f1eODXJDu6aMzXoJXzPY7VIa9HuC21crLuQbQSq770VkxAZy3yu8Z/JOkp0fn+ueP3kPz6FLnRmE33Cc+ETw==" workbookSaltValue="LXYvVw8SRBkal05sqmB5Uw==" workbookSpinCount="100000" lockStructure="1"/>
  <bookViews>
    <workbookView xWindow="-108" yWindow="-108" windowWidth="23256" windowHeight="12456"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AL10" i="4" s="1"/>
  <c r="U6" i="5"/>
  <c r="BB8" i="4" s="1"/>
  <c r="T6" i="5"/>
  <c r="AT8" i="4" s="1"/>
  <c r="S6" i="5"/>
  <c r="AL8" i="4" s="1"/>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E86" i="4"/>
  <c r="BB10" i="4"/>
  <c r="AD10" i="4"/>
  <c r="P10" i="4"/>
  <c r="I10" i="4"/>
  <c r="B10" i="4"/>
  <c r="W8" i="4"/>
  <c r="P8" i="4"/>
  <c r="I8" i="4"/>
  <c r="B6"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<sst xmlns="http://schemas.openxmlformats.org/spreadsheetml/2006/main" count="236" uniqueCount="120">
  <si>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</si>
  <si>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</si>
  <si>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</si>
  <si>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</si>
  <si>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</si>
  <si>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</si>
  <si>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</si>
  <si>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</si>
  <si>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</si>
  <si>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</si>
  <si>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</si>
  <si>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</si>
  <si>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</si>
  <si>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</si>
  <si>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</si>
  <si>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</si>
  <si>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</si>
  <si>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</si>
  <si>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</si>
  <si>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</si>
  <si>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</si>
  <si>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</si>
  <si>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</si>
  <si>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</si>
  <si>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</si>
  <si>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</si>
  <si>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</si>
  <si>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</si>
  <si>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</si>
  <si>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</si>
  <si>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</si>
  <si>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</si>
  <si>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</si>
  <si>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</si>
  <si>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</si>
  <si>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</si>
  <si>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</si>
  <si>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</si>
  <si>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</si>
  <si>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</si>
  <si>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</si>
  <si>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</si>
  <si>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</si>
  <si>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</si>
  <si>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</si>
  <si>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</si>
  <si>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</si>
  <si>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</si>
  <si>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</si>
  <si>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</si>
  <si>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</si>
  <si>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</si>
  <si>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</si>
  <si>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</si>
  <si>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</si>
  <si>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</si>
  <si>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</si>
  <si>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</si>
  <si>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</si>
  <si>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</si>
  <si>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</si>
  <si>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</si>
  <si>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</si>
  <si>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</si>
  <si>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</si>
  <si>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</si>
  <si>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</si>
  <si>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</si>
  <si>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</si>
  <si>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</si>
  <si>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</si>
  <si>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</si>
  <si>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</si>
  <si>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</si>
  <si>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</si>
  <si>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</si>
  <si>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</si>
  <si>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</si>
  <si>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</si>
  <si>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</si>
  <si>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</si>
  <si>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</si>
  <si>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</si>
  <si>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</si>
  <si>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</si>
  <si>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</si>
  <si>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</si>
  <si>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</si>
  <si>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</si>
  <si>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</si>
  <si>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</si>
  <si>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</si>
  <si>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</si>
  <si>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</si>
  <si>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</si>
  <si>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</si>
  <si>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</si>
  <si>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</si>
  <si>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大石田町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</si>
  <si>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</si>
  <si>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</si>
  <si>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</si>
  <si>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</si>
  <si>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</si>
  <si>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</si>
  <si>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</si>
  <si>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</si>
  <si>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</si>
  <si>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</si>
  <si>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</si>
  <si>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</si>
  <si>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</si>
  <si>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</si>
  <si>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</si>
  <si>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</si>
  <si>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</si>
  <si>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</si>
  <si>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昭和61年供用開始の施設については、平成13年度に機能強化対策工事により一部機器の改修を行っているが、管路及びその他施設については、改修に至っていない。
　令和2年度策定した長寿命化計画に基づき老朽化対策を図っていく。</t>
    <phoneticPr fontId="4"/>
  </si>
  <si>
    <t>　平成22年で町内6処理施設の整備が完了しているが、既に整備から30年以上経過している処理施設もあり、施設全体の改修が必要な時期となっている。
　今後、管路の布設替え等を含め施設設備の改修を行うことにより収益的収支比率の悪化が予想される。そのため、料金の見直し等の経営改善の取り組みを含んだ財源の確保が必要であり、施設設備の長寿命化計画を踏まえた事業計画を策定し、今後の経営対策を強化していかなければならない。</t>
    <phoneticPr fontId="4"/>
  </si>
  <si>
    <t>　災害関連や改良工事等が無かったため、通常の維持管理ベースと思われるが、経年劣化による修繕費、また、原油価格高騰による電気料金の高騰など、維持管理費について増加が見られたが、使用料等の収入については低下傾向にあるため、収益的収支比率が減少した。
　また、災害補助事業経費の減少により、汚水処理原価についても減少している。今後は近年の原油価格高騰による電気料金の高騰もあり維持管理経費の増加が見込まれる。
　現在は、基金会計からの繰入等で財源を確保している状況のため、令和2年度に策定した長寿命化計画に基づき、施設設備の更新等の財源確保を含めた経営計画の検討が必要である。
　また、経営の健全化を図るうえで、加入率アップは今後見込めないため、料金改定等も視野に入れ今後検討していく。</t>
    <rPh sb="1" eb="5">
      <t>サイガイカンレン</t>
    </rPh>
    <rPh sb="6" eb="11">
      <t>カイリョウコウジトウ</t>
    </rPh>
    <rPh sb="12" eb="13">
      <t>ナ</t>
    </rPh>
    <rPh sb="19" eb="21">
      <t>ツウジョウ</t>
    </rPh>
    <rPh sb="30" eb="31">
      <t>オモ</t>
    </rPh>
    <rPh sb="36" eb="40">
      <t>ケイネンレッカ</t>
    </rPh>
    <rPh sb="111" eb="112">
      <t>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</si>
</sst>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DAE-441F-A27E-4F9FBDECBB2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0.02</c:v>
                </c:pt>
                <c:pt idx="2">
                  <c:v>0.02</c:v>
                </c:pt>
                <c:pt idx="3">
                  <c:v>0.01</c:v>
                </c:pt>
                <c:pt idx="4">
                  <c:v>0.01</c:v>
                </c:pt>
              </c:numCache>
            </c:numRef>
          </c:val>
          <c:smooth val="0"/>
          <c:extLst>
            <c:ext xmlns:c16="http://schemas.microsoft.com/office/drawing/2014/chart" uri="{C3380CC4-5D6E-409C-BE32-E72D297353CC}">
              <c16:uniqueId val="{00000001-9DAE-441F-A27E-4F9FBDECBB2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66.89</c:v>
                </c:pt>
                <c:pt idx="1">
                  <c:v>61.72</c:v>
                </c:pt>
                <c:pt idx="2">
                  <c:v>60.51</c:v>
                </c:pt>
                <c:pt idx="3">
                  <c:v>56.55</c:v>
                </c:pt>
                <c:pt idx="4">
                  <c:v>64.8</c:v>
                </c:pt>
              </c:numCache>
            </c:numRef>
          </c:val>
          <c:extLst>
            <c:ext xmlns:c16="http://schemas.microsoft.com/office/drawing/2014/chart" uri="{C3380CC4-5D6E-409C-BE32-E72D297353CC}">
              <c16:uniqueId val="{00000000-2EB0-4D59-BEE8-9A278E4C18C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56.72</c:v>
                </c:pt>
                <c:pt idx="1">
                  <c:v>54.06</c:v>
                </c:pt>
                <c:pt idx="2">
                  <c:v>55.26</c:v>
                </c:pt>
                <c:pt idx="3">
                  <c:v>54.54</c:v>
                </c:pt>
                <c:pt idx="4">
                  <c:v>52.9</c:v>
                </c:pt>
              </c:numCache>
            </c:numRef>
          </c:val>
          <c:smooth val="0"/>
          <c:extLst>
            <c:ext xmlns:c16="http://schemas.microsoft.com/office/drawing/2014/chart" uri="{C3380CC4-5D6E-409C-BE32-E72D297353CC}">
              <c16:uniqueId val="{00000001-2EB0-4D59-BEE8-9A278E4C18C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90.98</c:v>
                </c:pt>
                <c:pt idx="1">
                  <c:v>91.43</c:v>
                </c:pt>
                <c:pt idx="2">
                  <c:v>91.39</c:v>
                </c:pt>
                <c:pt idx="3">
                  <c:v>91.02</c:v>
                </c:pt>
                <c:pt idx="4">
                  <c:v>91.66</c:v>
                </c:pt>
              </c:numCache>
            </c:numRef>
          </c:val>
          <c:extLst>
            <c:ext xmlns:c16="http://schemas.microsoft.com/office/drawing/2014/chart" uri="{C3380CC4-5D6E-409C-BE32-E72D297353CC}">
              <c16:uniqueId val="{00000000-42F0-4820-9C0F-0E20B1163C5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90.04</c:v>
                </c:pt>
                <c:pt idx="1">
                  <c:v>90.11</c:v>
                </c:pt>
                <c:pt idx="2">
                  <c:v>90.52</c:v>
                </c:pt>
                <c:pt idx="3">
                  <c:v>90.3</c:v>
                </c:pt>
                <c:pt idx="4">
                  <c:v>90.3</c:v>
                </c:pt>
              </c:numCache>
            </c:numRef>
          </c:val>
          <c:smooth val="0"/>
          <c:extLst>
            <c:ext xmlns:c16="http://schemas.microsoft.com/office/drawing/2014/chart" uri="{C3380CC4-5D6E-409C-BE32-E72D297353CC}">
              <c16:uniqueId val="{00000001-42F0-4820-9C0F-0E20B1163C5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99.71</c:v>
                </c:pt>
                <c:pt idx="1">
                  <c:v>99.71</c:v>
                </c:pt>
                <c:pt idx="2">
                  <c:v>100.37</c:v>
                </c:pt>
                <c:pt idx="3">
                  <c:v>94.76</c:v>
                </c:pt>
                <c:pt idx="4">
                  <c:v>83.82</c:v>
                </c:pt>
              </c:numCache>
            </c:numRef>
          </c:val>
          <c:extLst>
            <c:ext xmlns:c16="http://schemas.microsoft.com/office/drawing/2014/chart" uri="{C3380CC4-5D6E-409C-BE32-E72D297353CC}">
              <c16:uniqueId val="{00000000-C681-4896-BDEB-72E836FFF1F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681-4896-BDEB-72E836FFF1F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134-478E-90DD-C3A2BF2381A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134-478E-90DD-C3A2BF2381A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697-4A66-B9D6-A7F48574E8A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97-4A66-B9D6-A7F48574E8A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483-4785-84B5-6BF11EE6393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483-4785-84B5-6BF11EE6393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2BF-4BB5-B4ED-FD63F0843D4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2BF-4BB5-B4ED-FD63F0843D4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960-4CB7-BEC8-A10DAFC784D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654.91999999999996</c:v>
                </c:pt>
                <c:pt idx="1">
                  <c:v>654.71</c:v>
                </c:pt>
                <c:pt idx="2">
                  <c:v>783.8</c:v>
                </c:pt>
                <c:pt idx="3">
                  <c:v>778.81</c:v>
                </c:pt>
                <c:pt idx="4">
                  <c:v>718.49</c:v>
                </c:pt>
              </c:numCache>
            </c:numRef>
          </c:val>
          <c:smooth val="0"/>
          <c:extLst>
            <c:ext xmlns:c16="http://schemas.microsoft.com/office/drawing/2014/chart" uri="{C3380CC4-5D6E-409C-BE32-E72D297353CC}">
              <c16:uniqueId val="{00000001-7960-4CB7-BEC8-A10DAFC784D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59.7</c:v>
                </c:pt>
                <c:pt idx="1">
                  <c:v>50.13</c:v>
                </c:pt>
                <c:pt idx="2">
                  <c:v>45.09</c:v>
                </c:pt>
                <c:pt idx="3">
                  <c:v>54.42</c:v>
                </c:pt>
                <c:pt idx="4">
                  <c:v>56.15</c:v>
                </c:pt>
              </c:numCache>
            </c:numRef>
          </c:val>
          <c:extLst>
            <c:ext xmlns:c16="http://schemas.microsoft.com/office/drawing/2014/chart" uri="{C3380CC4-5D6E-409C-BE32-E72D297353CC}">
              <c16:uniqueId val="{00000000-0E8D-476A-B64D-3B2CF379503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65.39</c:v>
                </c:pt>
                <c:pt idx="1">
                  <c:v>65.37</c:v>
                </c:pt>
                <c:pt idx="2">
                  <c:v>68.11</c:v>
                </c:pt>
                <c:pt idx="3">
                  <c:v>67.23</c:v>
                </c:pt>
                <c:pt idx="4">
                  <c:v>61.82</c:v>
                </c:pt>
              </c:numCache>
            </c:numRef>
          </c:val>
          <c:smooth val="0"/>
          <c:extLst>
            <c:ext xmlns:c16="http://schemas.microsoft.com/office/drawing/2014/chart" uri="{C3380CC4-5D6E-409C-BE32-E72D297353CC}">
              <c16:uniqueId val="{00000001-0E8D-476A-B64D-3B2CF379503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174.45</c:v>
                </c:pt>
                <c:pt idx="1">
                  <c:v>223.86</c:v>
                </c:pt>
                <c:pt idx="2">
                  <c:v>248.27</c:v>
                </c:pt>
                <c:pt idx="3">
                  <c:v>215.75</c:v>
                </c:pt>
                <c:pt idx="4">
                  <c:v>178.08</c:v>
                </c:pt>
              </c:numCache>
            </c:numRef>
          </c:val>
          <c:extLst>
            <c:ext xmlns:c16="http://schemas.microsoft.com/office/drawing/2014/chart" uri="{C3380CC4-5D6E-409C-BE32-E72D297353CC}">
              <c16:uniqueId val="{00000000-1304-4789-926C-2272EBF2FEA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230.88</c:v>
                </c:pt>
                <c:pt idx="1">
                  <c:v>228.99</c:v>
                </c:pt>
                <c:pt idx="2">
                  <c:v>222.41</c:v>
                </c:pt>
                <c:pt idx="3">
                  <c:v>228.21</c:v>
                </c:pt>
                <c:pt idx="4">
                  <c:v>246.9</c:v>
                </c:pt>
              </c:numCache>
            </c:numRef>
          </c:val>
          <c:smooth val="0"/>
          <c:extLst>
            <c:ext xmlns:c16="http://schemas.microsoft.com/office/drawing/2014/chart" uri="{C3380CC4-5D6E-409C-BE32-E72D297353CC}">
              <c16:uniqueId val="{00000001-1304-4789-926C-2272EBF2FEA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C11" zoomScale="70" zoomScaleNormal="7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0" t="str">
        <f>データ!H6</f>
        <v>山形県　大石田町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2">
      <c r="A8" s="2"/>
      <c r="B8" s="35" t="str">
        <f>データ!I6</f>
        <v>法非適用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F1</v>
      </c>
      <c r="X8" s="35"/>
      <c r="Y8" s="35"/>
      <c r="Z8" s="35"/>
      <c r="AA8" s="35"/>
      <c r="AB8" s="35"/>
      <c r="AC8" s="35"/>
      <c r="AD8" s="36" t="str">
        <f>データ!$M$6</f>
        <v>非設置</v>
      </c>
      <c r="AE8" s="36"/>
      <c r="AF8" s="36"/>
      <c r="AG8" s="36"/>
      <c r="AH8" s="36"/>
      <c r="AI8" s="36"/>
      <c r="AJ8" s="36"/>
      <c r="AK8" s="3"/>
      <c r="AL8" s="37">
        <f>データ!S6</f>
        <v>6322</v>
      </c>
      <c r="AM8" s="37"/>
      <c r="AN8" s="37"/>
      <c r="AO8" s="37"/>
      <c r="AP8" s="37"/>
      <c r="AQ8" s="37"/>
      <c r="AR8" s="37"/>
      <c r="AS8" s="37"/>
      <c r="AT8" s="38">
        <f>データ!T6</f>
        <v>79.540000000000006</v>
      </c>
      <c r="AU8" s="38"/>
      <c r="AV8" s="38"/>
      <c r="AW8" s="38"/>
      <c r="AX8" s="38"/>
      <c r="AY8" s="38"/>
      <c r="AZ8" s="38"/>
      <c r="BA8" s="38"/>
      <c r="BB8" s="38">
        <f>データ!U6</f>
        <v>79.48</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2">
      <c r="A10" s="2"/>
      <c r="B10" s="38" t="str">
        <f>データ!N6</f>
        <v>-</v>
      </c>
      <c r="C10" s="38"/>
      <c r="D10" s="38"/>
      <c r="E10" s="38"/>
      <c r="F10" s="38"/>
      <c r="G10" s="38"/>
      <c r="H10" s="38"/>
      <c r="I10" s="38" t="str">
        <f>データ!O6</f>
        <v>該当数値なし</v>
      </c>
      <c r="J10" s="38"/>
      <c r="K10" s="38"/>
      <c r="L10" s="38"/>
      <c r="M10" s="38"/>
      <c r="N10" s="38"/>
      <c r="O10" s="38"/>
      <c r="P10" s="38">
        <f>データ!P6</f>
        <v>26.8</v>
      </c>
      <c r="Q10" s="38"/>
      <c r="R10" s="38"/>
      <c r="S10" s="38"/>
      <c r="T10" s="38"/>
      <c r="U10" s="38"/>
      <c r="V10" s="38"/>
      <c r="W10" s="38">
        <f>データ!Q6</f>
        <v>100</v>
      </c>
      <c r="X10" s="38"/>
      <c r="Y10" s="38"/>
      <c r="Z10" s="38"/>
      <c r="AA10" s="38"/>
      <c r="AB10" s="38"/>
      <c r="AC10" s="38"/>
      <c r="AD10" s="37">
        <f>データ!R6</f>
        <v>3410</v>
      </c>
      <c r="AE10" s="37"/>
      <c r="AF10" s="37"/>
      <c r="AG10" s="37"/>
      <c r="AH10" s="37"/>
      <c r="AI10" s="37"/>
      <c r="AJ10" s="37"/>
      <c r="AK10" s="2"/>
      <c r="AL10" s="37">
        <f>データ!V6</f>
        <v>1678</v>
      </c>
      <c r="AM10" s="37"/>
      <c r="AN10" s="37"/>
      <c r="AO10" s="37"/>
      <c r="AP10" s="37"/>
      <c r="AQ10" s="37"/>
      <c r="AR10" s="37"/>
      <c r="AS10" s="37"/>
      <c r="AT10" s="38">
        <f>データ!W6</f>
        <v>1.58</v>
      </c>
      <c r="AU10" s="38"/>
      <c r="AV10" s="38"/>
      <c r="AW10" s="38"/>
      <c r="AX10" s="38"/>
      <c r="AY10" s="38"/>
      <c r="AZ10" s="38"/>
      <c r="BA10" s="38"/>
      <c r="BB10" s="38">
        <f>データ!X6</f>
        <v>1062.03</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2">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2">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119</v>
      </c>
      <c r="BM16" s="66"/>
      <c r="BN16" s="66"/>
      <c r="BO16" s="66"/>
      <c r="BP16" s="66"/>
      <c r="BQ16" s="66"/>
      <c r="BR16" s="66"/>
      <c r="BS16" s="66"/>
      <c r="BT16" s="66"/>
      <c r="BU16" s="66"/>
      <c r="BV16" s="66"/>
      <c r="BW16" s="66"/>
      <c r="BX16" s="66"/>
      <c r="BY16" s="66"/>
      <c r="BZ16" s="67"/>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2">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2">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2">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44</v>
      </c>
      <c r="O86" s="12" t="str">
        <f>データ!EO6</f>
        <v>【0.02】</v>
      </c>
    </row>
  </sheetData>
  <sheetProtection algorithmName="SHA-512" hashValue="R3SkRR2d5fzRr8oE2LRsO7lGWAlvUnWzDhI7IFhvcYDxh6CXEx2+KcZPVF0rmyAjlNi3hVjCqtK8NyVy8SH07w==" saltValue="JXeXjBHXkidO0WlF8PVGf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2">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2">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2">
      <c r="A6" s="14" t="s">
        <v>97</v>
      </c>
      <c r="B6" s="19">
        <f>B7</f>
        <v>2022</v>
      </c>
      <c r="C6" s="19">
        <f t="shared" ref="C6:X6" si="3">C7</f>
        <v>63410</v>
      </c>
      <c r="D6" s="19">
        <f t="shared" si="3"/>
        <v>47</v>
      </c>
      <c r="E6" s="19">
        <f t="shared" si="3"/>
        <v>17</v>
      </c>
      <c r="F6" s="19">
        <f t="shared" si="3"/>
        <v>5</v>
      </c>
      <c r="G6" s="19">
        <f t="shared" si="3"/>
        <v>0</v>
      </c>
      <c r="H6" s="19" t="str">
        <f t="shared" si="3"/>
        <v>山形県　大石田町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26.8</v>
      </c>
      <c r="Q6" s="20">
        <f t="shared" si="3"/>
        <v>100</v>
      </c>
      <c r="R6" s="20">
        <f t="shared" si="3"/>
        <v>3410</v>
      </c>
      <c r="S6" s="20">
        <f t="shared" si="3"/>
        <v>6322</v>
      </c>
      <c r="T6" s="20">
        <f t="shared" si="3"/>
        <v>79.540000000000006</v>
      </c>
      <c r="U6" s="20">
        <f t="shared" si="3"/>
        <v>79.48</v>
      </c>
      <c r="V6" s="20">
        <f t="shared" si="3"/>
        <v>1678</v>
      </c>
      <c r="W6" s="20">
        <f t="shared" si="3"/>
        <v>1.58</v>
      </c>
      <c r="X6" s="20">
        <f t="shared" si="3"/>
        <v>1062.03</v>
      </c>
      <c r="Y6" s="21">
        <f>IF(Y7="",NA(),Y7)</f>
        <v>99.71</v>
      </c>
      <c r="Z6" s="21">
        <f t="shared" ref="Z6:AH6" si="4">IF(Z7="",NA(),Z7)</f>
        <v>99.71</v>
      </c>
      <c r="AA6" s="21">
        <f t="shared" si="4"/>
        <v>100.37</v>
      </c>
      <c r="AB6" s="21">
        <f t="shared" si="4"/>
        <v>94.76</v>
      </c>
      <c r="AC6" s="21">
        <f t="shared" si="4"/>
        <v>83.82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654.91999999999996</v>
      </c>
      <c r="BL6" s="21">
        <f t="shared" si="7"/>
        <v>654.71</v>
      </c>
      <c r="BM6" s="21">
        <f t="shared" si="7"/>
        <v>783.8</v>
      </c>
      <c r="BN6" s="21">
        <f t="shared" si="7"/>
        <v>778.81</v>
      </c>
      <c r="BO6" s="21">
        <f t="shared" si="7"/>
        <v>718.49</v>
      </c>
      <c r="BP6" s="20" t="str">
        <f>IF(BP7="","",IF(BP7="-","【-】","【"&amp;SUBSTITUTE(TEXT(BP7,"#,##0.00"),"-","△")&amp;"】"))</f>
        <v>【809.19】</v>
      </c>
      <c r="BQ6" s="21">
        <f>IF(BQ7="",NA(),BQ7)</f>
        <v>59.7</v>
      </c>
      <c r="BR6" s="21">
        <f t="shared" ref="BR6:BZ6" si="8">IF(BR7="",NA(),BR7)</f>
        <v>50.13</v>
      </c>
      <c r="BS6" s="21">
        <f t="shared" si="8"/>
        <v>45.09</v>
      </c>
      <c r="BT6" s="21">
        <f t="shared" si="8"/>
        <v>54.42</v>
      </c>
      <c r="BU6" s="21">
        <f t="shared" si="8"/>
        <v>56.15</v>
      </c>
      <c r="BV6" s="21">
        <f t="shared" si="8"/>
        <v>65.39</v>
      </c>
      <c r="BW6" s="21">
        <f t="shared" si="8"/>
        <v>65.37</v>
      </c>
      <c r="BX6" s="21">
        <f t="shared" si="8"/>
        <v>68.11</v>
      </c>
      <c r="BY6" s="21">
        <f t="shared" si="8"/>
        <v>67.23</v>
      </c>
      <c r="BZ6" s="21">
        <f t="shared" si="8"/>
        <v>61.82</v>
      </c>
      <c r="CA6" s="20" t="str">
        <f>IF(CA7="","",IF(CA7="-","【-】","【"&amp;SUBSTITUTE(TEXT(CA7,"#,##0.00"),"-","△")&amp;"】"))</f>
        <v>【57.02】</v>
      </c>
      <c r="CB6" s="21">
        <f>IF(CB7="",NA(),CB7)</f>
        <v>174.45</v>
      </c>
      <c r="CC6" s="21">
        <f t="shared" ref="CC6:CK6" si="9">IF(CC7="",NA(),CC7)</f>
        <v>223.86</v>
      </c>
      <c r="CD6" s="21">
        <f t="shared" si="9"/>
        <v>248.27</v>
      </c>
      <c r="CE6" s="21">
        <f t="shared" si="9"/>
        <v>215.75</v>
      </c>
      <c r="CF6" s="21">
        <f t="shared" si="9"/>
        <v>178.08</v>
      </c>
      <c r="CG6" s="21">
        <f t="shared" si="9"/>
        <v>230.88</v>
      </c>
      <c r="CH6" s="21">
        <f t="shared" si="9"/>
        <v>228.99</v>
      </c>
      <c r="CI6" s="21">
        <f t="shared" si="9"/>
        <v>222.41</v>
      </c>
      <c r="CJ6" s="21">
        <f t="shared" si="9"/>
        <v>228.21</v>
      </c>
      <c r="CK6" s="21">
        <f t="shared" si="9"/>
        <v>246.9</v>
      </c>
      <c r="CL6" s="20" t="str">
        <f>IF(CL7="","",IF(CL7="-","【-】","【"&amp;SUBSTITUTE(TEXT(CL7,"#,##0.00"),"-","△")&amp;"】"))</f>
        <v>【273.68】</v>
      </c>
      <c r="CM6" s="21">
        <f>IF(CM7="",NA(),CM7)</f>
        <v>66.89</v>
      </c>
      <c r="CN6" s="21">
        <f t="shared" ref="CN6:CV6" si="10">IF(CN7="",NA(),CN7)</f>
        <v>61.72</v>
      </c>
      <c r="CO6" s="21">
        <f t="shared" si="10"/>
        <v>60.51</v>
      </c>
      <c r="CP6" s="21">
        <f t="shared" si="10"/>
        <v>56.55</v>
      </c>
      <c r="CQ6" s="21">
        <f t="shared" si="10"/>
        <v>64.8</v>
      </c>
      <c r="CR6" s="21">
        <f t="shared" si="10"/>
        <v>56.72</v>
      </c>
      <c r="CS6" s="21">
        <f t="shared" si="10"/>
        <v>54.06</v>
      </c>
      <c r="CT6" s="21">
        <f t="shared" si="10"/>
        <v>55.26</v>
      </c>
      <c r="CU6" s="21">
        <f t="shared" si="10"/>
        <v>54.54</v>
      </c>
      <c r="CV6" s="21">
        <f t="shared" si="10"/>
        <v>52.9</v>
      </c>
      <c r="CW6" s="20" t="str">
        <f>IF(CW7="","",IF(CW7="-","【-】","【"&amp;SUBSTITUTE(TEXT(CW7,"#,##0.00"),"-","△")&amp;"】"))</f>
        <v>【52.55】</v>
      </c>
      <c r="CX6" s="21">
        <f>IF(CX7="",NA(),CX7)</f>
        <v>90.98</v>
      </c>
      <c r="CY6" s="21">
        <f t="shared" ref="CY6:DG6" si="11">IF(CY7="",NA(),CY7)</f>
        <v>91.43</v>
      </c>
      <c r="CZ6" s="21">
        <f t="shared" si="11"/>
        <v>91.39</v>
      </c>
      <c r="DA6" s="21">
        <f t="shared" si="11"/>
        <v>91.02</v>
      </c>
      <c r="DB6" s="21">
        <f t="shared" si="11"/>
        <v>91.66</v>
      </c>
      <c r="DC6" s="21">
        <f t="shared" si="11"/>
        <v>90.04</v>
      </c>
      <c r="DD6" s="21">
        <f t="shared" si="11"/>
        <v>90.11</v>
      </c>
      <c r="DE6" s="21">
        <f t="shared" si="11"/>
        <v>90.52</v>
      </c>
      <c r="DF6" s="21">
        <f t="shared" si="11"/>
        <v>90.3</v>
      </c>
      <c r="DG6" s="21">
        <f t="shared" si="11"/>
        <v>90.3</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0.04</v>
      </c>
      <c r="EK6" s="21">
        <f t="shared" si="14"/>
        <v>0.02</v>
      </c>
      <c r="EL6" s="21">
        <f t="shared" si="14"/>
        <v>0.02</v>
      </c>
      <c r="EM6" s="21">
        <f t="shared" si="14"/>
        <v>0.01</v>
      </c>
      <c r="EN6" s="21">
        <f t="shared" si="14"/>
        <v>0.01</v>
      </c>
      <c r="EO6" s="20" t="str">
        <f>IF(EO7="","",IF(EO7="-","【-】","【"&amp;SUBSTITUTE(TEXT(EO7,"#,##0.00"),"-","△")&amp;"】"))</f>
        <v>【0.02】</v>
      </c>
    </row>
    <row r="7" spans="1:145" s="22" customFormat="1" x14ac:dyDescent="0.2">
      <c r="A7" s="14"/>
      <c r="B7" s="23">
        <v>2022</v>
      </c>
      <c r="C7" s="23">
        <v>63410</v>
      </c>
      <c r="D7" s="23">
        <v>47</v>
      </c>
      <c r="E7" s="23">
        <v>17</v>
      </c>
      <c r="F7" s="23">
        <v>5</v>
      </c>
      <c r="G7" s="23">
        <v>0</v>
      </c>
      <c r="H7" s="23" t="s">
        <v>98</v>
      </c>
      <c r="I7" s="23" t="s">
        <v>99</v>
      </c>
      <c r="J7" s="23" t="s">
        <v>100</v>
      </c>
      <c r="K7" s="23" t="s">
        <v>101</v>
      </c>
      <c r="L7" s="23" t="s">
        <v>102</v>
      </c>
      <c r="M7" s="23" t="s">
        <v>103</v>
      </c>
      <c r="N7" s="24" t="s">
        <v>104</v>
      </c>
      <c r="O7" s="24" t="s">
        <v>105</v>
      </c>
      <c r="P7" s="24">
        <v>26.8</v>
      </c>
      <c r="Q7" s="24">
        <v>100</v>
      </c>
      <c r="R7" s="24">
        <v>3410</v>
      </c>
      <c r="S7" s="24">
        <v>6322</v>
      </c>
      <c r="T7" s="24">
        <v>79.540000000000006</v>
      </c>
      <c r="U7" s="24">
        <v>79.48</v>
      </c>
      <c r="V7" s="24">
        <v>1678</v>
      </c>
      <c r="W7" s="24">
        <v>1.58</v>
      </c>
      <c r="X7" s="24">
        <v>1062.03</v>
      </c>
      <c r="Y7" s="24">
        <v>99.71</v>
      </c>
      <c r="Z7" s="24">
        <v>99.71</v>
      </c>
      <c r="AA7" s="24">
        <v>100.37</v>
      </c>
      <c r="AB7" s="24">
        <v>94.76</v>
      </c>
      <c r="AC7" s="24">
        <v>83.82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654.91999999999996</v>
      </c>
      <c r="BL7" s="24">
        <v>654.71</v>
      </c>
      <c r="BM7" s="24">
        <v>783.8</v>
      </c>
      <c r="BN7" s="24">
        <v>778.81</v>
      </c>
      <c r="BO7" s="24">
        <v>718.49</v>
      </c>
      <c r="BP7" s="24">
        <v>809.19</v>
      </c>
      <c r="BQ7" s="24">
        <v>59.7</v>
      </c>
      <c r="BR7" s="24">
        <v>50.13</v>
      </c>
      <c r="BS7" s="24">
        <v>45.09</v>
      </c>
      <c r="BT7" s="24">
        <v>54.42</v>
      </c>
      <c r="BU7" s="24">
        <v>56.15</v>
      </c>
      <c r="BV7" s="24">
        <v>65.39</v>
      </c>
      <c r="BW7" s="24">
        <v>65.37</v>
      </c>
      <c r="BX7" s="24">
        <v>68.11</v>
      </c>
      <c r="BY7" s="24">
        <v>67.23</v>
      </c>
      <c r="BZ7" s="24">
        <v>61.82</v>
      </c>
      <c r="CA7" s="24">
        <v>57.02</v>
      </c>
      <c r="CB7" s="24">
        <v>174.45</v>
      </c>
      <c r="CC7" s="24">
        <v>223.86</v>
      </c>
      <c r="CD7" s="24">
        <v>248.27</v>
      </c>
      <c r="CE7" s="24">
        <v>215.75</v>
      </c>
      <c r="CF7" s="24">
        <v>178.08</v>
      </c>
      <c r="CG7" s="24">
        <v>230.88</v>
      </c>
      <c r="CH7" s="24">
        <v>228.99</v>
      </c>
      <c r="CI7" s="24">
        <v>222.41</v>
      </c>
      <c r="CJ7" s="24">
        <v>228.21</v>
      </c>
      <c r="CK7" s="24">
        <v>246.9</v>
      </c>
      <c r="CL7" s="24">
        <v>273.68</v>
      </c>
      <c r="CM7" s="24">
        <v>66.89</v>
      </c>
      <c r="CN7" s="24">
        <v>61.72</v>
      </c>
      <c r="CO7" s="24">
        <v>60.51</v>
      </c>
      <c r="CP7" s="24">
        <v>56.55</v>
      </c>
      <c r="CQ7" s="24">
        <v>64.8</v>
      </c>
      <c r="CR7" s="24">
        <v>56.72</v>
      </c>
      <c r="CS7" s="24">
        <v>54.06</v>
      </c>
      <c r="CT7" s="24">
        <v>55.26</v>
      </c>
      <c r="CU7" s="24">
        <v>54.54</v>
      </c>
      <c r="CV7" s="24">
        <v>52.9</v>
      </c>
      <c r="CW7" s="24">
        <v>52.55</v>
      </c>
      <c r="CX7" s="24">
        <v>90.98</v>
      </c>
      <c r="CY7" s="24">
        <v>91.43</v>
      </c>
      <c r="CZ7" s="24">
        <v>91.39</v>
      </c>
      <c r="DA7" s="24">
        <v>91.02</v>
      </c>
      <c r="DB7" s="24">
        <v>91.66</v>
      </c>
      <c r="DC7" s="24">
        <v>90.04</v>
      </c>
      <c r="DD7" s="24">
        <v>90.11</v>
      </c>
      <c r="DE7" s="24">
        <v>90.52</v>
      </c>
      <c r="DF7" s="24">
        <v>90.3</v>
      </c>
      <c r="DG7" s="24">
        <v>90.3</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0.04</v>
      </c>
      <c r="EK7" s="24">
        <v>0.02</v>
      </c>
      <c r="EL7" s="24">
        <v>0.02</v>
      </c>
      <c r="EM7" s="24">
        <v>0.01</v>
      </c>
      <c r="EN7" s="24">
        <v>0.01</v>
      </c>
      <c r="EO7" s="24">
        <v>0.02</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2">
      <c r="B11">
        <v>4</v>
      </c>
      <c r="C11">
        <v>3</v>
      </c>
      <c r="D11">
        <v>2</v>
      </c>
      <c r="E11">
        <v>1</v>
      </c>
      <c r="F11">
        <v>0</v>
      </c>
      <c r="G11" t="s">
        <v>111</v>
      </c>
    </row>
    <row r="12" spans="1:145" x14ac:dyDescent="0.2">
      <c r="B12">
        <v>1</v>
      </c>
      <c r="C12">
        <v>1</v>
      </c>
      <c r="D12">
        <v>2</v>
      </c>
      <c r="E12">
        <v>3</v>
      </c>
      <c r="F12">
        <v>4</v>
      </c>
      <c r="G12" t="s">
        <v>112</v>
      </c>
    </row>
    <row r="13" spans="1:145" x14ac:dyDescent="0.2">
      <c r="B13" t="s">
        <v>113</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