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gwan-nas\各部署\上下水道課\④下水道係\①下水道共通\●経営比較分析（県提出、町HP掲載）\令和２年度分\"/>
    </mc:Choice>
  </mc:AlternateContent>
  <workbookProtection workbookAlgorithmName="SHA-512" workbookHashValue="5J7aGt50nZD10GXCSzx9/qILQMraYhgxh+y8PNhAkQFaK0OIZP7pNe6+bKiPbGu6/tLaIkVLRRZZUqiyOykwKg==" workbookSaltValue="XofozCDyK98y/R1JnFVMGg==" workbookSpinCount="100000" lockStructure="1"/>
  <bookViews>
    <workbookView xWindow="0" yWindow="0" windowWidth="15360" windowHeight="76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J86" i="4"/>
  <c r="I86" i="4"/>
  <c r="E86" i="4"/>
  <c r="AT10" i="4"/>
  <c r="AL10" i="4"/>
  <c r="AD10" i="4"/>
  <c r="I10" i="4"/>
  <c r="B10" i="4"/>
  <c r="AL8" i="4"/>
  <c r="P8" i="4"/>
  <c r="I8" i="4"/>
</calcChain>
</file>

<file path=xl/sharedStrings.xml><?xml version="1.0" encoding="utf-8"?>
<sst xmlns="http://schemas.openxmlformats.org/spreadsheetml/2006/main" count="241" uniqueCount="119">
  <si>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</si>
  <si>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</si>
  <si>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</si>
  <si>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</si>
  <si>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</si>
  <si>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</si>
  <si>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</si>
  <si>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</si>
  <si>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</si>
  <si>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</si>
  <si>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</si>
  <si>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</si>
  <si>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</si>
  <si>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</si>
  <si>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</si>
  <si>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</si>
  <si>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</si>
  <si>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</si>
  <si>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</si>
  <si>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</si>
  <si>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</si>
  <si>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</si>
  <si>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</si>
  <si>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</si>
  <si>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</si>
  <si>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</si>
  <si>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</si>
  <si>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</si>
  <si>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</si>
  <si>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</si>
  <si>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</si>
  <si>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</si>
  <si>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</si>
  <si>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</si>
  <si>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</si>
  <si>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</si>
  <si>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</si>
  <si>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</si>
  <si>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</si>
  <si>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</si>
  <si>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</si>
  <si>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</si>
  <si>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</si>
  <si>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</si>
  <si>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</si>
  <si>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</si>
  <si>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</si>
  <si>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</si>
  <si>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</si>
  <si>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</si>
  <si>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</si>
  <si>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</si>
  <si>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</si>
  <si>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</si>
  <si>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</si>
  <si>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</si>
  <si>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</si>
  <si>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</si>
  <si>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</si>
  <si>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</si>
  <si>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</si>
  <si>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</si>
  <si>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</si>
  <si>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</si>
  <si>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</si>
  <si>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</si>
  <si>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</si>
  <si>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</si>
  <si>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</si>
  <si>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</si>
  <si>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</si>
  <si>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</si>
  <si>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</si>
  <si>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</si>
  <si>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</si>
  <si>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</si>
  <si>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</si>
  <si>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</si>
  <si>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</si>
  <si>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</si>
  <si>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</si>
  <si>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</si>
  <si>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</si>
  <si>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</si>
  <si>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</si>
  <si>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</si>
  <si>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</si>
  <si>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</si>
  <si>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</si>
  <si>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</si>
  <si>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</si>
  <si>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</si>
  <si>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</si>
  <si>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</si>
  <si>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</si>
  <si>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</si>
  <si>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</si>
  <si>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</si>
  <si>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高畠町</t>
  </si>
  <si>
    <t>法非適用</t>
  </si>
  <si>
    <t>下水道事業</t>
  </si>
  <si>
    <t>公共下水道</t>
  </si>
  <si>
    <t>Cd1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</si>
  <si>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</si>
  <si>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</si>
  <si>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</si>
  <si>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</si>
  <si>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</si>
  <si>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</si>
  <si>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</si>
  <si>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</si>
  <si>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</si>
  <si>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</si>
  <si>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</si>
  <si>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</si>
  <si>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</si>
  <si>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主要な管渠整備事業が平成26年度で終了し、処理区域内における整備は概成している。前述の通り、県内でも早期に下水道事業に着手していることから、埋設から40年を超える管渠も少なくないため、今後は老朽管の更新が重要となってくる。
　令和3年度に策定予定の下水道ストックマネジメント修繕・改築計画に基づき今後の管渠更新を進めていく予定であり、この先の経営状況を見極めながら、適切な収支計画を立て、健全な経営を行っていく。
　なお、下水道事業は令和6年度から法適用事業へ移行すべく、現在移行作業を行っているところであり、企業会計となることで、現在以上に的確な経営状態の把握ができるようになることが期待される。</t>
    <rPh sb="1" eb="3">
      <t>シュヨウ</t>
    </rPh>
    <rPh sb="34" eb="36">
      <t>ガイセイ</t>
    </rPh>
    <rPh sb="41" eb="43">
      <t>ゼンジュツ</t>
    </rPh>
    <rPh sb="44" eb="45">
      <t>トオ</t>
    </rPh>
    <rPh sb="96" eb="98">
      <t>ロウキュウ</t>
    </rPh>
    <rPh sb="98" eb="99">
      <t>カン</t>
    </rPh>
    <rPh sb="114" eb="116">
      <t>レイワ</t>
    </rPh>
    <rPh sb="117" eb="119">
      <t>ネンド</t>
    </rPh>
    <rPh sb="120" eb="122">
      <t>サクテイ</t>
    </rPh>
    <rPh sb="122" eb="124">
      <t>ヨテイ</t>
    </rPh>
    <rPh sb="138" eb="140">
      <t>シュウゼン</t>
    </rPh>
    <rPh sb="141" eb="143">
      <t>カイチク</t>
    </rPh>
    <rPh sb="146" eb="147">
      <t>モト</t>
    </rPh>
    <rPh sb="149" eb="151">
      <t>コンゴ</t>
    </rPh>
    <rPh sb="152" eb="154">
      <t>カンキョ</t>
    </rPh>
    <rPh sb="154" eb="156">
      <t>コウシン</t>
    </rPh>
    <rPh sb="157" eb="158">
      <t>スス</t>
    </rPh>
    <rPh sb="162" eb="164">
      <t>ヨテイ</t>
    </rPh>
    <rPh sb="195" eb="197">
      <t>ケンゼン</t>
    </rPh>
    <rPh sb="198" eb="200">
      <t>ケイエイ</t>
    </rPh>
    <rPh sb="201" eb="202">
      <t>オコナ</t>
    </rPh>
    <rPh sb="212" eb="215">
      <t>ゲスイドウ</t>
    </rPh>
    <rPh sb="215" eb="217">
      <t>ジギョウ</t>
    </rPh>
    <rPh sb="218" eb="220">
      <t>レイワ</t>
    </rPh>
    <rPh sb="221" eb="223">
      <t>ネンド</t>
    </rPh>
    <rPh sb="225" eb="226">
      <t>ホウ</t>
    </rPh>
    <rPh sb="226" eb="228">
      <t>テキヨウ</t>
    </rPh>
    <rPh sb="228" eb="230">
      <t>ジギョウ</t>
    </rPh>
    <rPh sb="231" eb="233">
      <t>イコウ</t>
    </rPh>
    <rPh sb="237" eb="239">
      <t>ゲンザイ</t>
    </rPh>
    <rPh sb="239" eb="241">
      <t>イコウ</t>
    </rPh>
    <rPh sb="241" eb="243">
      <t>サギョウ</t>
    </rPh>
    <rPh sb="244" eb="245">
      <t>オコナ</t>
    </rPh>
    <rPh sb="256" eb="258">
      <t>キギョウ</t>
    </rPh>
    <rPh sb="258" eb="260">
      <t>カイケイ</t>
    </rPh>
    <rPh sb="267" eb="269">
      <t>ゲンザイ</t>
    </rPh>
    <rPh sb="269" eb="271">
      <t>イジョウ</t>
    </rPh>
    <rPh sb="272" eb="274">
      <t>テキカク</t>
    </rPh>
    <rPh sb="275" eb="277">
      <t>ケイエイ</t>
    </rPh>
    <rPh sb="277" eb="279">
      <t>ジョウタイ</t>
    </rPh>
    <rPh sb="280" eb="282">
      <t>ハアク</t>
    </rPh>
    <rPh sb="294" eb="296">
      <t>キタイ</t>
    </rPh>
    <phoneticPr fontId="4"/>
  </si>
  <si>
    <t>　いずれの指標も、下水道整備事業が落ち着いたため、横ばい傾向にあり、経営状況については類似団体平均よりも若干良い状況にある。令和２年度は新型コロナウイルス感染症の拡大防止のためステイホームが呼びかけられたことで、一般家庭での使用量が増加し、当町においては下水道使用料収入が2.6％の増となり、これに伴って経費回収率は100％を超えた。しかしながら、これは一時的なものであり、コロナウイルス終息に伴い使用料収入も減少すると考えられるため、平時であっても経費回収率が100％を超えるよう、今後も引き続き下水道接続の推進による使用料収入の増加と事業の適正化・効率化による費用の削減を図る必要がある。
  下水道使用料金については20㎥あたり4,290円（消費税込み）と県内一高い水準にあるため、更なる経営健全化のための使用料の値上げは難しいが、平成28年度に策定した経営戦略や令和3年度に策定予定のストックマネジメント修繕・改築計画等に基づき、より計画的且つ効率的な事業経営を今後も進めていく。</t>
    <rPh sb="34" eb="36">
      <t>ケイエイ</t>
    </rPh>
    <rPh sb="36" eb="38">
      <t>ジョウキョウ</t>
    </rPh>
    <rPh sb="62" eb="64">
      <t>レイワ</t>
    </rPh>
    <rPh sb="65" eb="67">
      <t>ネンド</t>
    </rPh>
    <rPh sb="68" eb="70">
      <t>シンガタ</t>
    </rPh>
    <rPh sb="77" eb="80">
      <t>カンセンショウ</t>
    </rPh>
    <rPh sb="81" eb="83">
      <t>カクダイ</t>
    </rPh>
    <rPh sb="83" eb="85">
      <t>ボウシ</t>
    </rPh>
    <rPh sb="95" eb="96">
      <t>ヨ</t>
    </rPh>
    <rPh sb="106" eb="108">
      <t>イッパン</t>
    </rPh>
    <rPh sb="108" eb="110">
      <t>カテイ</t>
    </rPh>
    <rPh sb="112" eb="115">
      <t>シヨウリョウ</t>
    </rPh>
    <rPh sb="116" eb="118">
      <t>ゾウカ</t>
    </rPh>
    <rPh sb="120" eb="122">
      <t>トウチョウ</t>
    </rPh>
    <rPh sb="127" eb="130">
      <t>ゲスイドウ</t>
    </rPh>
    <rPh sb="130" eb="133">
      <t>シヨウリョウ</t>
    </rPh>
    <rPh sb="133" eb="135">
      <t>シュウニュウ</t>
    </rPh>
    <rPh sb="141" eb="142">
      <t>ゾウ</t>
    </rPh>
    <rPh sb="149" eb="150">
      <t>トモナ</t>
    </rPh>
    <rPh sb="152" eb="154">
      <t>ケイヒ</t>
    </rPh>
    <rPh sb="154" eb="156">
      <t>カイシュウ</t>
    </rPh>
    <rPh sb="156" eb="157">
      <t>リツ</t>
    </rPh>
    <rPh sb="163" eb="164">
      <t>コ</t>
    </rPh>
    <rPh sb="177" eb="180">
      <t>イチジテキ</t>
    </rPh>
    <rPh sb="194" eb="196">
      <t>シュウソク</t>
    </rPh>
    <rPh sb="197" eb="198">
      <t>トモナ</t>
    </rPh>
    <rPh sb="199" eb="202">
      <t>シヨウリョウ</t>
    </rPh>
    <rPh sb="202" eb="204">
      <t>シュウニュウ</t>
    </rPh>
    <rPh sb="205" eb="207">
      <t>ゲンショウ</t>
    </rPh>
    <rPh sb="210" eb="211">
      <t>カンガ</t>
    </rPh>
    <rPh sb="218" eb="220">
      <t>ヘイジ</t>
    </rPh>
    <rPh sb="225" eb="227">
      <t>ケイヒ</t>
    </rPh>
    <rPh sb="227" eb="229">
      <t>カイシュウ</t>
    </rPh>
    <rPh sb="229" eb="230">
      <t>リツ</t>
    </rPh>
    <rPh sb="236" eb="237">
      <t>コ</t>
    </rPh>
    <rPh sb="242" eb="244">
      <t>コンゴ</t>
    </rPh>
    <rPh sb="245" eb="246">
      <t>ヒ</t>
    </rPh>
    <rPh sb="247" eb="248">
      <t>ツヅ</t>
    </rPh>
    <rPh sb="249" eb="252">
      <t>ゲスイドウ</t>
    </rPh>
    <rPh sb="252" eb="254">
      <t>セツゾク</t>
    </rPh>
    <rPh sb="255" eb="257">
      <t>スイシン</t>
    </rPh>
    <rPh sb="260" eb="263">
      <t>シヨウリョウ</t>
    </rPh>
    <rPh sb="263" eb="265">
      <t>シュウニュウ</t>
    </rPh>
    <rPh sb="266" eb="268">
      <t>ゾウカ</t>
    </rPh>
    <rPh sb="269" eb="271">
      <t>ジギョウ</t>
    </rPh>
    <rPh sb="272" eb="275">
      <t>テキセイカ</t>
    </rPh>
    <rPh sb="276" eb="279">
      <t>コウリツカ</t>
    </rPh>
    <rPh sb="282" eb="284">
      <t>ヒヨウ</t>
    </rPh>
    <rPh sb="285" eb="287">
      <t>サクゲン</t>
    </rPh>
    <rPh sb="288" eb="289">
      <t>ハカ</t>
    </rPh>
    <rPh sb="290" eb="292">
      <t>ヒツヨウ</t>
    </rPh>
    <rPh sb="322" eb="323">
      <t>エン</t>
    </rPh>
    <rPh sb="324" eb="327">
      <t>ショウヒゼイ</t>
    </rPh>
    <rPh sb="327" eb="328">
      <t>コ</t>
    </rPh>
    <rPh sb="331" eb="333">
      <t>ケンナイ</t>
    </rPh>
    <rPh sb="333" eb="334">
      <t>イチ</t>
    </rPh>
    <rPh sb="334" eb="335">
      <t>タカ</t>
    </rPh>
    <rPh sb="336" eb="338">
      <t>スイジュン</t>
    </rPh>
    <rPh sb="344" eb="345">
      <t>サラ</t>
    </rPh>
    <rPh sb="347" eb="349">
      <t>ケイエイ</t>
    </rPh>
    <rPh sb="349" eb="352">
      <t>ケンゼンカ</t>
    </rPh>
    <rPh sb="356" eb="359">
      <t>シヨウリョウ</t>
    </rPh>
    <rPh sb="385" eb="387">
      <t>レイワ</t>
    </rPh>
    <rPh sb="388" eb="390">
      <t>ネンド</t>
    </rPh>
    <rPh sb="391" eb="393">
      <t>サクテイ</t>
    </rPh>
    <rPh sb="393" eb="395">
      <t>ヨテイ</t>
    </rPh>
    <rPh sb="406" eb="408">
      <t>シュウゼン</t>
    </rPh>
    <rPh sb="409" eb="411">
      <t>カイチク</t>
    </rPh>
    <rPh sb="411" eb="413">
      <t>ケイカク</t>
    </rPh>
    <rPh sb="413" eb="414">
      <t>トウ</t>
    </rPh>
    <rPh sb="421" eb="424">
      <t>ケイカクテキ</t>
    </rPh>
    <rPh sb="424" eb="425">
      <t>カ</t>
    </rPh>
    <rPh sb="435" eb="437">
      <t>コンゴ</t>
    </rPh>
    <phoneticPr fontId="4"/>
  </si>
  <si>
    <t>　当町の公共下水道建設事業は昭和48年に着手し、県内市町村で5番目の早さであった。そのため、管路等施設の老朽化が進んでいる部分もあるが、現在までに管路の更新は行っていない。
　今後は令和3年度に策定予定のストックマネジメント修繕・改築計画等に基づき、老朽化した管渠の計画的な更新を行っていく。なお、マンホールポンプの更新については平成29年から計画的に更新を行っているほか、マンホールポンプの異常時通報システムについても更新を行いクラウド化している。通報システムについては令和元年度更新済みである。
　今後は老朽管更新等により、工事費が増え、それに伴って企業債残高も増加することが予想される。</t>
    <rPh sb="1" eb="3">
      <t>トウチョウ</t>
    </rPh>
    <rPh sb="4" eb="6">
      <t>コウキョウ</t>
    </rPh>
    <rPh sb="6" eb="9">
      <t>ゲスイドウ</t>
    </rPh>
    <rPh sb="9" eb="11">
      <t>ケンセツ</t>
    </rPh>
    <rPh sb="11" eb="13">
      <t>ジギョウ</t>
    </rPh>
    <rPh sb="14" eb="16">
      <t>ショウワ</t>
    </rPh>
    <rPh sb="18" eb="19">
      <t>ネン</t>
    </rPh>
    <rPh sb="20" eb="22">
      <t>チャクシュ</t>
    </rPh>
    <rPh sb="24" eb="26">
      <t>ケンナイ</t>
    </rPh>
    <rPh sb="26" eb="29">
      <t>シチョウソン</t>
    </rPh>
    <rPh sb="31" eb="33">
      <t>バンメ</t>
    </rPh>
    <rPh sb="34" eb="35">
      <t>ハヤ</t>
    </rPh>
    <rPh sb="46" eb="48">
      <t>カンロ</t>
    </rPh>
    <rPh sb="48" eb="49">
      <t>トウ</t>
    </rPh>
    <rPh sb="49" eb="51">
      <t>シセツ</t>
    </rPh>
    <rPh sb="52" eb="55">
      <t>ロウキュウカ</t>
    </rPh>
    <rPh sb="56" eb="57">
      <t>スス</t>
    </rPh>
    <rPh sb="61" eb="63">
      <t>ブブン</t>
    </rPh>
    <rPh sb="68" eb="70">
      <t>ゲンザイ</t>
    </rPh>
    <rPh sb="73" eb="75">
      <t>カンロ</t>
    </rPh>
    <rPh sb="76" eb="78">
      <t>コウシン</t>
    </rPh>
    <rPh sb="79" eb="80">
      <t/>
    </rPh>
    <rPh sb="88" eb="90">
      <t>コンゴ</t>
    </rPh>
    <rPh sb="91" eb="93">
      <t>レイワ</t>
    </rPh>
    <rPh sb="94" eb="96">
      <t>ネンド</t>
    </rPh>
    <rPh sb="97" eb="99">
      <t>サクテイ</t>
    </rPh>
    <rPh sb="99" eb="101">
      <t>ヨテイ</t>
    </rPh>
    <rPh sb="112" eb="114">
      <t>シュウゼン</t>
    </rPh>
    <rPh sb="115" eb="117">
      <t>カイチク</t>
    </rPh>
    <rPh sb="117" eb="119">
      <t>ケイカク</t>
    </rPh>
    <rPh sb="119" eb="120">
      <t>トウ</t>
    </rPh>
    <rPh sb="121" eb="122">
      <t>モト</t>
    </rPh>
    <rPh sb="125" eb="128">
      <t>ロウキュウカ</t>
    </rPh>
    <rPh sb="130" eb="132">
      <t>カンキョ</t>
    </rPh>
    <rPh sb="133" eb="136">
      <t>ケイカクテキ</t>
    </rPh>
    <rPh sb="137" eb="139">
      <t>コウシン</t>
    </rPh>
    <rPh sb="140" eb="141">
      <t>オコナ</t>
    </rPh>
    <rPh sb="158" eb="160">
      <t>コウシン</t>
    </rPh>
    <rPh sb="165" eb="167">
      <t>ヘイセイ</t>
    </rPh>
    <rPh sb="169" eb="170">
      <t>ネン</t>
    </rPh>
    <rPh sb="172" eb="175">
      <t>ケイカクテキ</t>
    </rPh>
    <rPh sb="176" eb="178">
      <t>コウシン</t>
    </rPh>
    <rPh sb="179" eb="180">
      <t>オコナ</t>
    </rPh>
    <rPh sb="196" eb="198">
      <t>イジョウ</t>
    </rPh>
    <rPh sb="198" eb="199">
      <t>ジ</t>
    </rPh>
    <rPh sb="199" eb="201">
      <t>ツウホウ</t>
    </rPh>
    <rPh sb="210" eb="212">
      <t>コウシン</t>
    </rPh>
    <rPh sb="213" eb="214">
      <t>オコナ</t>
    </rPh>
    <rPh sb="219" eb="220">
      <t>カ</t>
    </rPh>
    <rPh sb="225" eb="227">
      <t>ツウホウ</t>
    </rPh>
    <rPh sb="236" eb="238">
      <t>レイワ</t>
    </rPh>
    <rPh sb="238" eb="240">
      <t>ガンネン</t>
    </rPh>
    <rPh sb="240" eb="241">
      <t>ド</t>
    </rPh>
    <rPh sb="241" eb="243">
      <t>コウシン</t>
    </rPh>
    <rPh sb="243" eb="244">
      <t>ズ</t>
    </rPh>
    <rPh sb="251" eb="253">
      <t>コンゴ</t>
    </rPh>
    <rPh sb="254" eb="256">
      <t>ロウキュウ</t>
    </rPh>
    <rPh sb="256" eb="257">
      <t>カン</t>
    </rPh>
    <rPh sb="257" eb="259">
      <t>コウシン</t>
    </rPh>
    <rPh sb="259" eb="260">
      <t>トウ</t>
    </rPh>
    <rPh sb="264" eb="267">
      <t>コウジヒ</t>
    </rPh>
    <rPh sb="268" eb="269">
      <t>フ</t>
    </rPh>
    <rPh sb="274" eb="275">
      <t>トモナ</t>
    </rPh>
    <rPh sb="277" eb="279">
      <t>キギョウ</t>
    </rPh>
    <rPh sb="279" eb="280">
      <t>サイ</t>
    </rPh>
    <rPh sb="280" eb="282">
      <t>ザンダカ</t>
    </rPh>
    <rPh sb="283" eb="285">
      <t>ゾウカ</t>
    </rPh>
    <rPh sb="290" eb="292">
      <t>ヨソウ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</si>
</sst>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961-42A5-B3A8-A56107CC819F}"/>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c:v>
                </c:pt>
                <c:pt idx="1">
                  <c:v>0.15</c:v>
                </c:pt>
                <c:pt idx="2">
                  <c:v>0.16</c:v>
                </c:pt>
                <c:pt idx="3">
                  <c:v>0.1</c:v>
                </c:pt>
                <c:pt idx="4">
                  <c:v>0.09</c:v>
                </c:pt>
              </c:numCache>
            </c:numRef>
          </c:val>
          <c:smooth val="0"/>
          <c:extLst>
            <c:ext xmlns:c16="http://schemas.microsoft.com/office/drawing/2014/chart" uri="{C3380CC4-5D6E-409C-BE32-E72D297353CC}">
              <c16:uniqueId val="{00000001-C961-42A5-B3A8-A56107CC819F}"/>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FFB1-41FE-B664-52C688896F8A}"/>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49.25</c:v>
                </c:pt>
                <c:pt idx="1">
                  <c:v>54.05</c:v>
                </c:pt>
                <c:pt idx="2">
                  <c:v>57.54</c:v>
                </c:pt>
                <c:pt idx="3">
                  <c:v>55.55</c:v>
                </c:pt>
                <c:pt idx="4">
                  <c:v>55.84</c:v>
                </c:pt>
              </c:numCache>
            </c:numRef>
          </c:val>
          <c:smooth val="0"/>
          <c:extLst>
            <c:ext xmlns:c16="http://schemas.microsoft.com/office/drawing/2014/chart" uri="{C3380CC4-5D6E-409C-BE32-E72D297353CC}">
              <c16:uniqueId val="{00000001-FFB1-41FE-B664-52C688896F8A}"/>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93.87</c:v>
                </c:pt>
                <c:pt idx="1">
                  <c:v>94.16</c:v>
                </c:pt>
                <c:pt idx="2">
                  <c:v>94.6</c:v>
                </c:pt>
                <c:pt idx="3">
                  <c:v>94.58</c:v>
                </c:pt>
                <c:pt idx="4">
                  <c:v>94.68</c:v>
                </c:pt>
              </c:numCache>
            </c:numRef>
          </c:val>
          <c:extLst>
            <c:ext xmlns:c16="http://schemas.microsoft.com/office/drawing/2014/chart" uri="{C3380CC4-5D6E-409C-BE32-E72D297353CC}">
              <c16:uniqueId val="{00000000-F5A8-49F9-997F-1F8FCF358662}"/>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84.12</c:v>
                </c:pt>
                <c:pt idx="1">
                  <c:v>92.88</c:v>
                </c:pt>
                <c:pt idx="2">
                  <c:v>92.87</c:v>
                </c:pt>
                <c:pt idx="3">
                  <c:v>91.64</c:v>
                </c:pt>
                <c:pt idx="4">
                  <c:v>92.34</c:v>
                </c:pt>
              </c:numCache>
            </c:numRef>
          </c:val>
          <c:smooth val="0"/>
          <c:extLst>
            <c:ext xmlns:c16="http://schemas.microsoft.com/office/drawing/2014/chart" uri="{C3380CC4-5D6E-409C-BE32-E72D297353CC}">
              <c16:uniqueId val="{00000001-F5A8-49F9-997F-1F8FCF358662}"/>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87.09</c:v>
                </c:pt>
                <c:pt idx="1">
                  <c:v>86.19</c:v>
                </c:pt>
                <c:pt idx="2">
                  <c:v>89.01</c:v>
                </c:pt>
                <c:pt idx="3">
                  <c:v>89.68</c:v>
                </c:pt>
                <c:pt idx="4">
                  <c:v>88.1</c:v>
                </c:pt>
              </c:numCache>
            </c:numRef>
          </c:val>
          <c:extLst>
            <c:ext xmlns:c16="http://schemas.microsoft.com/office/drawing/2014/chart" uri="{C3380CC4-5D6E-409C-BE32-E72D297353CC}">
              <c16:uniqueId val="{00000000-B908-4CDE-A81E-913B4EB0B2FB}"/>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908-4CDE-A81E-913B4EB0B2FB}"/>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FB3-4AD8-8EA9-33F8A899BE12}"/>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FB3-4AD8-8EA9-33F8A899BE12}"/>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E8A-4D20-B6D7-A50FCFE8CCC5}"/>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E8A-4D20-B6D7-A50FCFE8CCC5}"/>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9AA-4D5D-A3A6-21ADD06B6EE6}"/>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9AA-4D5D-A3A6-21ADD06B6EE6}"/>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44E-4BAE-B2D7-7E002139134E}"/>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44E-4BAE-B2D7-7E002139134E}"/>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379.78</c:v>
                </c:pt>
                <c:pt idx="1">
                  <c:v>357.95</c:v>
                </c:pt>
                <c:pt idx="2">
                  <c:v>272.45999999999998</c:v>
                </c:pt>
                <c:pt idx="3">
                  <c:v>225.1</c:v>
                </c:pt>
                <c:pt idx="4">
                  <c:v>229.61</c:v>
                </c:pt>
              </c:numCache>
            </c:numRef>
          </c:val>
          <c:extLst>
            <c:ext xmlns:c16="http://schemas.microsoft.com/office/drawing/2014/chart" uri="{C3380CC4-5D6E-409C-BE32-E72D297353CC}">
              <c16:uniqueId val="{00000000-BA11-4DBB-A544-045EACD35738}"/>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1047.6500000000001</c:v>
                </c:pt>
                <c:pt idx="1">
                  <c:v>798.84</c:v>
                </c:pt>
                <c:pt idx="2">
                  <c:v>692.13</c:v>
                </c:pt>
                <c:pt idx="3">
                  <c:v>807.75</c:v>
                </c:pt>
                <c:pt idx="4">
                  <c:v>812.92</c:v>
                </c:pt>
              </c:numCache>
            </c:numRef>
          </c:val>
          <c:smooth val="0"/>
          <c:extLst>
            <c:ext xmlns:c16="http://schemas.microsoft.com/office/drawing/2014/chart" uri="{C3380CC4-5D6E-409C-BE32-E72D297353CC}">
              <c16:uniqueId val="{00000001-BA11-4DBB-A544-045EACD35738}"/>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96.85</c:v>
                </c:pt>
                <c:pt idx="1">
                  <c:v>96.58</c:v>
                </c:pt>
                <c:pt idx="2">
                  <c:v>97.74</c:v>
                </c:pt>
                <c:pt idx="3">
                  <c:v>98.41</c:v>
                </c:pt>
                <c:pt idx="4">
                  <c:v>101.65</c:v>
                </c:pt>
              </c:numCache>
            </c:numRef>
          </c:val>
          <c:extLst>
            <c:ext xmlns:c16="http://schemas.microsoft.com/office/drawing/2014/chart" uri="{C3380CC4-5D6E-409C-BE32-E72D297353CC}">
              <c16:uniqueId val="{00000000-5B71-49ED-86D1-3F5FEC1588B6}"/>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74.040000000000006</c:v>
                </c:pt>
                <c:pt idx="1">
                  <c:v>86.85</c:v>
                </c:pt>
                <c:pt idx="2">
                  <c:v>88.98</c:v>
                </c:pt>
                <c:pt idx="3">
                  <c:v>86.94</c:v>
                </c:pt>
                <c:pt idx="4">
                  <c:v>85.4</c:v>
                </c:pt>
              </c:numCache>
            </c:numRef>
          </c:val>
          <c:smooth val="0"/>
          <c:extLst>
            <c:ext xmlns:c16="http://schemas.microsoft.com/office/drawing/2014/chart" uri="{C3380CC4-5D6E-409C-BE32-E72D297353CC}">
              <c16:uniqueId val="{00000001-5B71-49ED-86D1-3F5FEC1588B6}"/>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219.53</c:v>
                </c:pt>
                <c:pt idx="1">
                  <c:v>220.03</c:v>
                </c:pt>
                <c:pt idx="2">
                  <c:v>218.87</c:v>
                </c:pt>
                <c:pt idx="3">
                  <c:v>218.43</c:v>
                </c:pt>
                <c:pt idx="4">
                  <c:v>210.94</c:v>
                </c:pt>
              </c:numCache>
            </c:numRef>
          </c:val>
          <c:extLst>
            <c:ext xmlns:c16="http://schemas.microsoft.com/office/drawing/2014/chart" uri="{C3380CC4-5D6E-409C-BE32-E72D297353CC}">
              <c16:uniqueId val="{00000000-B48E-4E6B-9014-73E441DDFAD9}"/>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235.61</c:v>
                </c:pt>
                <c:pt idx="1">
                  <c:v>177.15</c:v>
                </c:pt>
                <c:pt idx="2">
                  <c:v>175.05</c:v>
                </c:pt>
                <c:pt idx="3">
                  <c:v>179.63</c:v>
                </c:pt>
                <c:pt idx="4">
                  <c:v>188.57</c:v>
                </c:pt>
              </c:numCache>
            </c:numRef>
          </c:val>
          <c:smooth val="0"/>
          <c:extLst>
            <c:ext xmlns:c16="http://schemas.microsoft.com/office/drawing/2014/chart" uri="{C3380CC4-5D6E-409C-BE32-E72D297353CC}">
              <c16:uniqueId val="{00000001-B48E-4E6B-9014-73E441DDFAD9}"/>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【705.21】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【98.96】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election activeCell="C35" sqref="C35"/>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山形県　高畠町</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公共下水道</v>
      </c>
      <c r="Q8" s="72"/>
      <c r="R8" s="72"/>
      <c r="S8" s="72"/>
      <c r="T8" s="72"/>
      <c r="U8" s="72"/>
      <c r="V8" s="72"/>
      <c r="W8" s="72" t="str">
        <f>データ!L6</f>
        <v>Cd1</v>
      </c>
      <c r="X8" s="72"/>
      <c r="Y8" s="72"/>
      <c r="Z8" s="72"/>
      <c r="AA8" s="72"/>
      <c r="AB8" s="72"/>
      <c r="AC8" s="72"/>
      <c r="AD8" s="73" t="str">
        <f>データ!$M$6</f>
        <v>非設置</v>
      </c>
      <c r="AE8" s="73"/>
      <c r="AF8" s="73"/>
      <c r="AG8" s="73"/>
      <c r="AH8" s="73"/>
      <c r="AI8" s="73"/>
      <c r="AJ8" s="73"/>
      <c r="AK8" s="3"/>
      <c r="AL8" s="69">
        <f>データ!S6</f>
        <v>22834</v>
      </c>
      <c r="AM8" s="69"/>
      <c r="AN8" s="69"/>
      <c r="AO8" s="69"/>
      <c r="AP8" s="69"/>
      <c r="AQ8" s="69"/>
      <c r="AR8" s="69"/>
      <c r="AS8" s="69"/>
      <c r="AT8" s="68">
        <f>データ!T6</f>
        <v>180.26</v>
      </c>
      <c r="AU8" s="68"/>
      <c r="AV8" s="68"/>
      <c r="AW8" s="68"/>
      <c r="AX8" s="68"/>
      <c r="AY8" s="68"/>
      <c r="AZ8" s="68"/>
      <c r="BA8" s="68"/>
      <c r="BB8" s="68">
        <f>データ!U6</f>
        <v>126.67</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57.51</v>
      </c>
      <c r="Q10" s="68"/>
      <c r="R10" s="68"/>
      <c r="S10" s="68"/>
      <c r="T10" s="68"/>
      <c r="U10" s="68"/>
      <c r="V10" s="68"/>
      <c r="W10" s="68">
        <f>データ!Q6</f>
        <v>80.260000000000005</v>
      </c>
      <c r="X10" s="68"/>
      <c r="Y10" s="68"/>
      <c r="Z10" s="68"/>
      <c r="AA10" s="68"/>
      <c r="AB10" s="68"/>
      <c r="AC10" s="68"/>
      <c r="AD10" s="69">
        <f>データ!R6</f>
        <v>4290</v>
      </c>
      <c r="AE10" s="69"/>
      <c r="AF10" s="69"/>
      <c r="AG10" s="69"/>
      <c r="AH10" s="69"/>
      <c r="AI10" s="69"/>
      <c r="AJ10" s="69"/>
      <c r="AK10" s="2"/>
      <c r="AL10" s="69">
        <f>データ!V6</f>
        <v>13053</v>
      </c>
      <c r="AM10" s="69"/>
      <c r="AN10" s="69"/>
      <c r="AO10" s="69"/>
      <c r="AP10" s="69"/>
      <c r="AQ10" s="69"/>
      <c r="AR10" s="69"/>
      <c r="AS10" s="69"/>
      <c r="AT10" s="68">
        <f>データ!W6</f>
        <v>5.63</v>
      </c>
      <c r="AU10" s="68"/>
      <c r="AV10" s="68"/>
      <c r="AW10" s="68"/>
      <c r="AX10" s="68"/>
      <c r="AY10" s="68"/>
      <c r="AZ10" s="68"/>
      <c r="BA10" s="68"/>
      <c r="BB10" s="68">
        <f>データ!X6</f>
        <v>2318.4699999999998</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117</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118</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116</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【705.21】</v>
      </c>
      <c r="I86" s="26" t="str">
        <f>データ!CA6</f>
        <v>【98.96】</v>
      </c>
      <c r="J86" s="26" t="str">
        <f>データ!CL6</f>
        <v>【134.52】</v>
      </c>
      <c r="K86" s="26" t="str">
        <f>データ!CW6</f>
        <v>【59.57】</v>
      </c>
      <c r="L86" s="26" t="str">
        <f>データ!DH6</f>
        <v>【95.57】</v>
      </c>
      <c r="M86" s="26" t="s">
        <v>44</v>
      </c>
      <c r="N86" s="26" t="s">
        <v>44</v>
      </c>
      <c r="O86" s="26" t="str">
        <f>データ!EO6</f>
        <v>【0.30】</v>
      </c>
    </row>
  </sheetData>
  <sheetProtection algorithmName="SHA-512" hashValue="0pN1OkVoAJB57fabvCg2Burbu9XYoYJzBSZDp9JsweethyW6nQiky71IuxoqyX9Y9cO7WXGwPUZJyLN+eugHwA==" saltValue="vahoDz4wKbrSmQuACDq52w=="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2020</v>
      </c>
      <c r="C6" s="33">
        <f t="shared" ref="C6:X6" si="3">C7</f>
        <v>63819</v>
      </c>
      <c r="D6" s="33">
        <f t="shared" si="3"/>
        <v>47</v>
      </c>
      <c r="E6" s="33">
        <f t="shared" si="3"/>
        <v>17</v>
      </c>
      <c r="F6" s="33">
        <f t="shared" si="3"/>
        <v>1</v>
      </c>
      <c r="G6" s="33">
        <f t="shared" si="3"/>
        <v>0</v>
      </c>
      <c r="H6" s="33" t="str">
        <f t="shared" si="3"/>
        <v>山形県　高畠町</v>
      </c>
      <c r="I6" s="33" t="str">
        <f t="shared" si="3"/>
        <v>法非適用</v>
      </c>
      <c r="J6" s="33" t="str">
        <f t="shared" si="3"/>
        <v>下水道事業</v>
      </c>
      <c r="K6" s="33" t="str">
        <f t="shared" si="3"/>
        <v>公共下水道</v>
      </c>
      <c r="L6" s="33" t="str">
        <f t="shared" si="3"/>
        <v>Cd1</v>
      </c>
      <c r="M6" s="33" t="str">
        <f t="shared" si="3"/>
        <v>非設置</v>
      </c>
      <c r="N6" s="34" t="str">
        <f t="shared" si="3"/>
        <v>-</v>
      </c>
      <c r="O6" s="34" t="str">
        <f t="shared" si="3"/>
        <v>該当数値なし</v>
      </c>
      <c r="P6" s="34">
        <f t="shared" si="3"/>
        <v>57.51</v>
      </c>
      <c r="Q6" s="34">
        <f t="shared" si="3"/>
        <v>80.260000000000005</v>
      </c>
      <c r="R6" s="34">
        <f t="shared" si="3"/>
        <v>4290</v>
      </c>
      <c r="S6" s="34">
        <f t="shared" si="3"/>
        <v>22834</v>
      </c>
      <c r="T6" s="34">
        <f t="shared" si="3"/>
        <v>180.26</v>
      </c>
      <c r="U6" s="34">
        <f t="shared" si="3"/>
        <v>126.67</v>
      </c>
      <c r="V6" s="34">
        <f t="shared" si="3"/>
        <v>13053</v>
      </c>
      <c r="W6" s="34">
        <f t="shared" si="3"/>
        <v>5.63</v>
      </c>
      <c r="X6" s="34">
        <f t="shared" si="3"/>
        <v>2318.4699999999998</v>
      </c>
      <c r="Y6" s="35">
        <f>IF(Y7="",NA(),Y7)</f>
        <v>87.09</v>
      </c>
      <c r="Z6" s="35">
        <f t="shared" ref="Z6:AH6" si="4">IF(Z7="",NA(),Z7)</f>
        <v>86.19</v>
      </c>
      <c r="AA6" s="35">
        <f t="shared" si="4"/>
        <v>89.01</v>
      </c>
      <c r="AB6" s="35">
        <f t="shared" si="4"/>
        <v>89.68</v>
      </c>
      <c r="AC6" s="35">
        <f t="shared" si="4"/>
        <v>88.1</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379.78</v>
      </c>
      <c r="BG6" s="35">
        <f t="shared" ref="BG6:BO6" si="7">IF(BG7="",NA(),BG7)</f>
        <v>357.95</v>
      </c>
      <c r="BH6" s="35">
        <f t="shared" si="7"/>
        <v>272.45999999999998</v>
      </c>
      <c r="BI6" s="35">
        <f t="shared" si="7"/>
        <v>225.1</v>
      </c>
      <c r="BJ6" s="35">
        <f t="shared" si="7"/>
        <v>229.61</v>
      </c>
      <c r="BK6" s="35">
        <f t="shared" si="7"/>
        <v>1047.6500000000001</v>
      </c>
      <c r="BL6" s="35">
        <f t="shared" si="7"/>
        <v>798.84</v>
      </c>
      <c r="BM6" s="35">
        <f t="shared" si="7"/>
        <v>692.13</v>
      </c>
      <c r="BN6" s="35">
        <f t="shared" si="7"/>
        <v>807.75</v>
      </c>
      <c r="BO6" s="35">
        <f t="shared" si="7"/>
        <v>812.92</v>
      </c>
      <c r="BP6" s="34" t="str">
        <f>IF(BP7="","",IF(BP7="-","【-】","【"&amp;SUBSTITUTE(TEXT(BP7,"#,##0.00"),"-","△")&amp;"】"))</f>
        <v>【705.21】</v>
      </c>
      <c r="BQ6" s="35">
        <f>IF(BQ7="",NA(),BQ7)</f>
        <v>96.85</v>
      </c>
      <c r="BR6" s="35">
        <f t="shared" ref="BR6:BZ6" si="8">IF(BR7="",NA(),BR7)</f>
        <v>96.58</v>
      </c>
      <c r="BS6" s="35">
        <f t="shared" si="8"/>
        <v>97.74</v>
      </c>
      <c r="BT6" s="35">
        <f t="shared" si="8"/>
        <v>98.41</v>
      </c>
      <c r="BU6" s="35">
        <f t="shared" si="8"/>
        <v>101.65</v>
      </c>
      <c r="BV6" s="35">
        <f t="shared" si="8"/>
        <v>74.040000000000006</v>
      </c>
      <c r="BW6" s="35">
        <f t="shared" si="8"/>
        <v>86.85</v>
      </c>
      <c r="BX6" s="35">
        <f t="shared" si="8"/>
        <v>88.98</v>
      </c>
      <c r="BY6" s="35">
        <f t="shared" si="8"/>
        <v>86.94</v>
      </c>
      <c r="BZ6" s="35">
        <f t="shared" si="8"/>
        <v>85.4</v>
      </c>
      <c r="CA6" s="34" t="str">
        <f>IF(CA7="","",IF(CA7="-","【-】","【"&amp;SUBSTITUTE(TEXT(CA7,"#,##0.00"),"-","△")&amp;"】"))</f>
        <v>【98.96】</v>
      </c>
      <c r="CB6" s="35">
        <f>IF(CB7="",NA(),CB7)</f>
        <v>219.53</v>
      </c>
      <c r="CC6" s="35">
        <f t="shared" ref="CC6:CK6" si="9">IF(CC7="",NA(),CC7)</f>
        <v>220.03</v>
      </c>
      <c r="CD6" s="35">
        <f t="shared" si="9"/>
        <v>218.87</v>
      </c>
      <c r="CE6" s="35">
        <f t="shared" si="9"/>
        <v>218.43</v>
      </c>
      <c r="CF6" s="35">
        <f t="shared" si="9"/>
        <v>210.94</v>
      </c>
      <c r="CG6" s="35">
        <f t="shared" si="9"/>
        <v>235.61</v>
      </c>
      <c r="CH6" s="35">
        <f t="shared" si="9"/>
        <v>177.15</v>
      </c>
      <c r="CI6" s="35">
        <f t="shared" si="9"/>
        <v>175.05</v>
      </c>
      <c r="CJ6" s="35">
        <f t="shared" si="9"/>
        <v>179.63</v>
      </c>
      <c r="CK6" s="35">
        <f t="shared" si="9"/>
        <v>188.57</v>
      </c>
      <c r="CL6" s="34" t="str">
        <f>IF(CL7="","",IF(CL7="-","【-】","【"&amp;SUBSTITUTE(TEXT(CL7,"#,##0.00"),"-","△")&amp;"】"))</f>
        <v>【134.52】</v>
      </c>
      <c r="CM6" s="35" t="str">
        <f>IF(CM7="",NA(),CM7)</f>
        <v>-</v>
      </c>
      <c r="CN6" s="35" t="str">
        <f t="shared" ref="CN6:CV6" si="10">IF(CN7="",NA(),CN7)</f>
        <v>-</v>
      </c>
      <c r="CO6" s="35" t="str">
        <f t="shared" si="10"/>
        <v>-</v>
      </c>
      <c r="CP6" s="35" t="str">
        <f t="shared" si="10"/>
        <v>-</v>
      </c>
      <c r="CQ6" s="35" t="str">
        <f t="shared" si="10"/>
        <v>-</v>
      </c>
      <c r="CR6" s="35">
        <f t="shared" si="10"/>
        <v>49.25</v>
      </c>
      <c r="CS6" s="35">
        <f t="shared" si="10"/>
        <v>54.05</v>
      </c>
      <c r="CT6" s="35">
        <f t="shared" si="10"/>
        <v>57.54</v>
      </c>
      <c r="CU6" s="35">
        <f t="shared" si="10"/>
        <v>55.55</v>
      </c>
      <c r="CV6" s="35">
        <f t="shared" si="10"/>
        <v>55.84</v>
      </c>
      <c r="CW6" s="34" t="str">
        <f>IF(CW7="","",IF(CW7="-","【-】","【"&amp;SUBSTITUTE(TEXT(CW7,"#,##0.00"),"-","△")&amp;"】"))</f>
        <v>【59.57】</v>
      </c>
      <c r="CX6" s="35">
        <f>IF(CX7="",NA(),CX7)</f>
        <v>93.87</v>
      </c>
      <c r="CY6" s="35">
        <f t="shared" ref="CY6:DG6" si="11">IF(CY7="",NA(),CY7)</f>
        <v>94.16</v>
      </c>
      <c r="CZ6" s="35">
        <f t="shared" si="11"/>
        <v>94.6</v>
      </c>
      <c r="DA6" s="35">
        <f t="shared" si="11"/>
        <v>94.58</v>
      </c>
      <c r="DB6" s="35">
        <f t="shared" si="11"/>
        <v>94.68</v>
      </c>
      <c r="DC6" s="35">
        <f t="shared" si="11"/>
        <v>84.12</v>
      </c>
      <c r="DD6" s="35">
        <f t="shared" si="11"/>
        <v>92.88</v>
      </c>
      <c r="DE6" s="35">
        <f t="shared" si="11"/>
        <v>92.87</v>
      </c>
      <c r="DF6" s="35">
        <f t="shared" si="11"/>
        <v>91.64</v>
      </c>
      <c r="DG6" s="35">
        <f t="shared" si="11"/>
        <v>92.34</v>
      </c>
      <c r="DH6" s="34" t="str">
        <f>IF(DH7="","",IF(DH7="-","【-】","【"&amp;SUBSTITUTE(TEXT(DH7,"#,##0.00"),"-","△")&amp;"】"))</f>
        <v>【95.57】</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0.1</v>
      </c>
      <c r="EK6" s="35">
        <f t="shared" si="14"/>
        <v>0.15</v>
      </c>
      <c r="EL6" s="35">
        <f t="shared" si="14"/>
        <v>0.16</v>
      </c>
      <c r="EM6" s="35">
        <f t="shared" si="14"/>
        <v>0.1</v>
      </c>
      <c r="EN6" s="35">
        <f t="shared" si="14"/>
        <v>0.09</v>
      </c>
      <c r="EO6" s="34" t="str">
        <f>IF(EO7="","",IF(EO7="-","【-】","【"&amp;SUBSTITUTE(TEXT(EO7,"#,##0.00"),"-","△")&amp;"】"))</f>
        <v>【0.30】</v>
      </c>
    </row>
    <row r="7" spans="1:145" s="36" customFormat="1" x14ac:dyDescent="0.15">
      <c r="A7" s="28"/>
      <c r="B7" s="37">
        <v>2020</v>
      </c>
      <c r="C7" s="37">
        <v>63819</v>
      </c>
      <c r="D7" s="37">
        <v>47</v>
      </c>
      <c r="E7" s="37">
        <v>17</v>
      </c>
      <c r="F7" s="37">
        <v>1</v>
      </c>
      <c r="G7" s="37">
        <v>0</v>
      </c>
      <c r="H7" s="37" t="s">
        <v>98</v>
      </c>
      <c r="I7" s="37" t="s">
        <v>99</v>
      </c>
      <c r="J7" s="37" t="s">
        <v>100</v>
      </c>
      <c r="K7" s="37" t="s">
        <v>101</v>
      </c>
      <c r="L7" s="37" t="s">
        <v>102</v>
      </c>
      <c r="M7" s="37" t="s">
        <v>103</v>
      </c>
      <c r="N7" s="38" t="s">
        <v>104</v>
      </c>
      <c r="O7" s="38" t="s">
        <v>105</v>
      </c>
      <c r="P7" s="38">
        <v>57.51</v>
      </c>
      <c r="Q7" s="38">
        <v>80.260000000000005</v>
      </c>
      <c r="R7" s="38">
        <v>4290</v>
      </c>
      <c r="S7" s="38">
        <v>22834</v>
      </c>
      <c r="T7" s="38">
        <v>180.26</v>
      </c>
      <c r="U7" s="38">
        <v>126.67</v>
      </c>
      <c r="V7" s="38">
        <v>13053</v>
      </c>
      <c r="W7" s="38">
        <v>5.63</v>
      </c>
      <c r="X7" s="38">
        <v>2318.4699999999998</v>
      </c>
      <c r="Y7" s="38">
        <v>87.09</v>
      </c>
      <c r="Z7" s="38">
        <v>86.19</v>
      </c>
      <c r="AA7" s="38">
        <v>89.01</v>
      </c>
      <c r="AB7" s="38">
        <v>89.68</v>
      </c>
      <c r="AC7" s="38">
        <v>88.1</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379.78</v>
      </c>
      <c r="BG7" s="38">
        <v>357.95</v>
      </c>
      <c r="BH7" s="38">
        <v>272.45999999999998</v>
      </c>
      <c r="BI7" s="38">
        <v>225.1</v>
      </c>
      <c r="BJ7" s="38">
        <v>229.61</v>
      </c>
      <c r="BK7" s="38">
        <v>1047.6500000000001</v>
      </c>
      <c r="BL7" s="38">
        <v>798.84</v>
      </c>
      <c r="BM7" s="38">
        <v>692.13</v>
      </c>
      <c r="BN7" s="38">
        <v>807.75</v>
      </c>
      <c r="BO7" s="38">
        <v>812.92</v>
      </c>
      <c r="BP7" s="38">
        <v>705.21</v>
      </c>
      <c r="BQ7" s="38">
        <v>96.85</v>
      </c>
      <c r="BR7" s="38">
        <v>96.58</v>
      </c>
      <c r="BS7" s="38">
        <v>97.74</v>
      </c>
      <c r="BT7" s="38">
        <v>98.41</v>
      </c>
      <c r="BU7" s="38">
        <v>101.65</v>
      </c>
      <c r="BV7" s="38">
        <v>74.040000000000006</v>
      </c>
      <c r="BW7" s="38">
        <v>86.85</v>
      </c>
      <c r="BX7" s="38">
        <v>88.98</v>
      </c>
      <c r="BY7" s="38">
        <v>86.94</v>
      </c>
      <c r="BZ7" s="38">
        <v>85.4</v>
      </c>
      <c r="CA7" s="38">
        <v>98.96</v>
      </c>
      <c r="CB7" s="38">
        <v>219.53</v>
      </c>
      <c r="CC7" s="38">
        <v>220.03</v>
      </c>
      <c r="CD7" s="38">
        <v>218.87</v>
      </c>
      <c r="CE7" s="38">
        <v>218.43</v>
      </c>
      <c r="CF7" s="38">
        <v>210.94</v>
      </c>
      <c r="CG7" s="38">
        <v>235.61</v>
      </c>
      <c r="CH7" s="38">
        <v>177.15</v>
      </c>
      <c r="CI7" s="38">
        <v>175.05</v>
      </c>
      <c r="CJ7" s="38">
        <v>179.63</v>
      </c>
      <c r="CK7" s="38">
        <v>188.57</v>
      </c>
      <c r="CL7" s="38">
        <v>134.52000000000001</v>
      </c>
      <c r="CM7" s="38" t="s">
        <v>104</v>
      </c>
      <c r="CN7" s="38" t="s">
        <v>104</v>
      </c>
      <c r="CO7" s="38" t="s">
        <v>104</v>
      </c>
      <c r="CP7" s="38" t="s">
        <v>104</v>
      </c>
      <c r="CQ7" s="38" t="s">
        <v>104</v>
      </c>
      <c r="CR7" s="38">
        <v>49.25</v>
      </c>
      <c r="CS7" s="38">
        <v>54.05</v>
      </c>
      <c r="CT7" s="38">
        <v>57.54</v>
      </c>
      <c r="CU7" s="38">
        <v>55.55</v>
      </c>
      <c r="CV7" s="38">
        <v>55.84</v>
      </c>
      <c r="CW7" s="38">
        <v>59.57</v>
      </c>
      <c r="CX7" s="38">
        <v>93.87</v>
      </c>
      <c r="CY7" s="38">
        <v>94.16</v>
      </c>
      <c r="CZ7" s="38">
        <v>94.6</v>
      </c>
      <c r="DA7" s="38">
        <v>94.58</v>
      </c>
      <c r="DB7" s="38">
        <v>94.68</v>
      </c>
      <c r="DC7" s="38">
        <v>84.12</v>
      </c>
      <c r="DD7" s="38">
        <v>92.88</v>
      </c>
      <c r="DE7" s="38">
        <v>92.87</v>
      </c>
      <c r="DF7" s="38">
        <v>91.64</v>
      </c>
      <c r="DG7" s="38">
        <v>92.34</v>
      </c>
      <c r="DH7" s="38">
        <v>95.57</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0.1</v>
      </c>
      <c r="EK7" s="38">
        <v>0.15</v>
      </c>
      <c r="EL7" s="38">
        <v>0.16</v>
      </c>
      <c r="EM7" s="38">
        <v>0.1</v>
      </c>
      <c r="EN7" s="38">
        <v>0.09</v>
      </c>
      <c r="EO7" s="38">
        <v>0.3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D10" si="15">DATEVALUE($B7+12-B11&amp;"/1/"&amp;B12)</f>
        <v>46753</v>
      </c>
      <c r="C10" s="41">
        <f t="shared" si="15"/>
        <v>47119</v>
      </c>
      <c r="D10" s="41">
        <f t="shared" si="15"/>
        <v>47484</v>
      </c>
      <c r="E10" s="42">
        <f>DATEVALUE($B7+12-E11&amp;"/1/"&amp;E12)</f>
        <v>47849</v>
      </c>
      <c r="F10" s="42">
        <f>DATEVALUE($B7+12-F11&amp;"/1/"&amp;F12)</f>
        <v>48215</v>
      </c>
    </row>
    <row r="11" spans="1:145" x14ac:dyDescent="0.15">
      <c r="B11">
        <v>4</v>
      </c>
      <c r="C11">
        <v>3</v>
      </c>
      <c r="D11">
        <v>2</v>
      </c>
      <c r="E11">
        <v>1</v>
      </c>
      <c r="F11">
        <v>0</v>
      </c>
      <c r="G11" t="s">
        <v>111</v>
      </c>
    </row>
    <row r="12" spans="1:145" x14ac:dyDescent="0.15">
      <c r="B12">
        <v>1</v>
      </c>
      <c r="C12">
        <v>1</v>
      </c>
      <c r="D12">
        <v>1</v>
      </c>
      <c r="E12">
        <v>1</v>
      </c>
      <c r="F12">
        <v>2</v>
      </c>
      <c r="G12" t="s">
        <v>112</v>
      </c>
    </row>
    <row r="13" spans="1:145" x14ac:dyDescent="0.15">
      <c r="B13" t="s">
        <v>113</v>
      </c>
      <c r="C13" t="s">
        <v>113</v>
      </c>
      <c r="D13" t="s">
        <v>113</v>
      </c>
      <c r="E13" t="s">
        <v>114</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2022-01-17T02:43:48Z</cp:lastPrinted>
  <dcterms:created xsi:type="dcterms:W3CDTF">2021-12-03T07:43:43Z</dcterms:created>
  <dcterms:modified xsi:type="dcterms:W3CDTF">2022-01-17T02:48:53Z</dcterms:modified>
  <cp:category/>
</cp:coreProperties>
</file>