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3年度（R2決算数値）\【経営比較分析表】2020_062031_46_1718\【経営比較分析表】2020_062031_46_1718\"/>
    </mc:Choice>
  </mc:AlternateContent>
  <xr:revisionPtr revIDLastSave="0" documentId="13_ncr:1_{98A2DB48-3FD2-40A3-B8AC-30A16653B761}" xr6:coauthVersionLast="36" xr6:coauthVersionMax="36" xr10:uidLastSave="{00000000-0000-0000-0000-000000000000}"/>
  <workbookProtection workbookAlgorithmName="SHA-512" workbookHashValue="J3MTYUDvtyzriujQlIKF8Pn5GlqHVdQVppUbOAZDuDFscyW0B2diyK2IrpFTfiESJwM8NnN9HwjkWet5Rb0Czw==" workbookSaltValue="gApHthAZ5a7fhyb8FoamhA=="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<sst xmlns="http://schemas.openxmlformats.org/spreadsheetml/2006/main" count="231" uniqueCount="117">
  <si>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</si>
  <si>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</si>
  <si>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</si>
  <si>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</si>
  <si>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</si>
  <si>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</si>
  <si>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</si>
  <si>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</si>
  <si>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</si>
  <si>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</si>
  <si>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</si>
  <si>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</si>
  <si>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</si>
  <si>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</si>
  <si>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</si>
  <si>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</si>
  <si>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</si>
  <si>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</si>
  <si>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</si>
  <si>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</si>
  <si>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</si>
  <si>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</si>
  <si>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</si>
  <si>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</si>
  <si>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</si>
  <si>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</si>
  <si>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</si>
  <si>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</si>
  <si>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</si>
  <si>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</si>
  <si>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</si>
  <si>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</si>
  <si>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</si>
  <si>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</si>
  <si>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</si>
  <si>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</si>
  <si>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</si>
  <si>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</si>
  <si>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</si>
  <si>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</si>
  <si>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</si>
  <si>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</si>
  <si>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</si>
  <si>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</si>
  <si>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</si>
  <si>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</si>
  <si>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</si>
  <si>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</si>
  <si>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</si>
  <si>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</si>
  <si>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</si>
  <si>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</si>
  <si>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</si>
  <si>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</si>
  <si>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</si>
  <si>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</si>
  <si>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</si>
  <si>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</si>
  <si>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</si>
  <si>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</si>
  <si>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</si>
  <si>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</si>
  <si>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</si>
  <si>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</si>
  <si>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</si>
  <si>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</si>
  <si>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</si>
  <si>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</si>
  <si>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</si>
  <si>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</si>
  <si>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</si>
  <si>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</si>
  <si>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</si>
  <si>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</si>
  <si>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</si>
  <si>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</si>
  <si>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</si>
  <si>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</si>
  <si>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</si>
  <si>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</si>
  <si>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</si>
  <si>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</si>
  <si>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</si>
  <si>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</si>
  <si>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</si>
  <si>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</si>
  <si>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</si>
  <si>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</si>
  <si>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</si>
  <si>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</si>
  <si>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</si>
  <si>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</si>
  <si>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</si>
  <si>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</si>
  <si>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</si>
  <si>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</si>
  <si>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</si>
  <si>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</si>
  <si>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</si>
  <si>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</si>
  <si>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</si>
  <si>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</si>
  <si>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</si>
  <si>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</si>
  <si>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</si>
  <si>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</si>
  <si>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</si>
  <si>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</si>
  <si>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</si>
  <si>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</si>
  <si>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</si>
  <si>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</si>
  <si>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</si>
  <si>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</si>
  <si>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①有形固定資産減価償却率は、類似団体平均値を上回っていますが、数値的には低く法定耐用年数に近い資産は少ないことを表しています。
　②令和2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③管渠老朽化率が0％となっており、管渠の改築・更新は行っておりません。</t>
    <rPh sb="23" eb="25">
      <t>ウワマワ</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</si>
  <si>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t>
    <rPh sb="124" eb="126">
      <t>コンゴ</t>
    </rPh>
    <phoneticPr fontId="4"/>
  </si>
  <si>
    <t>　①経常収支比率は類似団体平均値を上回り、100％を超えています。使用料収入や一般会計からの繰入金等により維持管理費や企業債にかかる支払利息等の経費を賄っている状況となっています。
　②累積欠損比率は、令和2年度も収益よりも費用が大きく欠損が発生している状況ですが、前年度より改善しました。
　③流動比率は、処理場建設時に借り入れた企業債の償還額が大きいため100％を下回りましたが、前年度より改善しました。
　④企業債の償還が進んだため、前年度を下回りました。
　⑤経費回収率は100%を超えており、汚水処理にかかる費用を使用料収入で賄っている状況です。
　⑥汚水処理原価は、汚水処理費が減少したため、前年度より改善しました。
　⑦施設利用率は類似団体平均値を下回り、数値的に見ても処理能力の1/4程度しか利用されていません。施設が過大で実際の処理量に見合っていない状況となっています。
　⑧水洗化率は、事業規模が小さいため高い数値となっています。</t>
    <rPh sb="2" eb="4">
      <t>ケイジョウ</t>
    </rPh>
    <rPh sb="17" eb="19">
      <t>ウワマワ</t>
    </rPh>
    <rPh sb="26" eb="27">
      <t>コ</t>
    </rPh>
    <rPh sb="93" eb="95">
      <t>ルイセキ</t>
    </rPh>
    <rPh sb="95" eb="97">
      <t>ケッソン</t>
    </rPh>
    <rPh sb="97" eb="99">
      <t>ヒリツ</t>
    </rPh>
    <rPh sb="148" eb="150">
      <t>リュウドウ</t>
    </rPh>
    <rPh sb="150" eb="152">
      <t>ヒリツ</t>
    </rPh>
    <rPh sb="197" eb="199">
      <t>カイゼン</t>
    </rPh>
    <rPh sb="224" eb="226">
      <t>シタマワ</t>
    </rPh>
    <rPh sb="281" eb="287">
      <t>オスイショリゲンカ</t>
    </rPh>
    <rPh sb="302" eb="305">
      <t>ゼンネンド</t>
    </rPh>
    <rPh sb="307" eb="309">
      <t>カイゼン</t>
    </rPh>
    <rPh sb="327" eb="330">
      <t>ヘイキンチ</t>
    </rPh>
    <rPh sb="331" eb="333">
      <t>シタマワ</t>
    </rPh>
    <rPh sb="342" eb="344">
      <t>ショリ</t>
    </rPh>
    <rPh sb="344" eb="346">
      <t>ノウリョク</t>
    </rPh>
    <rPh sb="350" eb="352">
      <t>テイド</t>
    </rPh>
    <rPh sb="354" eb="356">
      <t>リヨウ</t>
    </rPh>
    <rPh sb="397" eb="401">
      <t>スイセンカリツ</t>
    </rPh>
    <rPh sb="413" eb="414">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</si>
</sst>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F90-4D09-B1AE-EBFE44C5DA2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0.26</c:v>
                </c:pt>
                <c:pt idx="3" formatCode="#,##0.00;&quot;△&quot;#,##0.00;&quot;-&quot;">
                  <c:v>0.04</c:v>
                </c:pt>
                <c:pt idx="4" formatCode="#,##0.00;&quot;△&quot;#,##0.00;&quot;-&quot;">
                  <c:v>1.6</c:v>
                </c:pt>
              </c:numCache>
            </c:numRef>
          </c:val>
          <c:smooth val="0"/>
          <c:extLst>
            <c:ext xmlns:c16="http://schemas.microsoft.com/office/drawing/2014/chart" uri="{C3380CC4-5D6E-409C-BE32-E72D297353CC}">
              <c16:uniqueId val="{00000001-4F90-4D09-B1AE-EBFE44C5DA2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27.41</c:v>
                </c:pt>
                <c:pt idx="1">
                  <c:v>26.79</c:v>
                </c:pt>
                <c:pt idx="2">
                  <c:v>26.54</c:v>
                </c:pt>
                <c:pt idx="3">
                  <c:v>26.42</c:v>
                </c:pt>
                <c:pt idx="4">
                  <c:v>25.43</c:v>
                </c:pt>
              </c:numCache>
            </c:numRef>
          </c:val>
          <c:extLst>
            <c:ext xmlns:c16="http://schemas.microsoft.com/office/drawing/2014/chart" uri="{C3380CC4-5D6E-409C-BE32-E72D297353CC}">
              <c16:uniqueId val="{00000000-5775-473B-AA65-DFDC05B1343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29.4</c:v>
                </c:pt>
                <c:pt idx="1">
                  <c:v>29.8</c:v>
                </c:pt>
                <c:pt idx="2">
                  <c:v>29.43</c:v>
                </c:pt>
                <c:pt idx="3">
                  <c:v>26.7</c:v>
                </c:pt>
                <c:pt idx="4">
                  <c:v>30.19</c:v>
                </c:pt>
              </c:numCache>
            </c:numRef>
          </c:val>
          <c:smooth val="0"/>
          <c:extLst>
            <c:ext xmlns:c16="http://schemas.microsoft.com/office/drawing/2014/chart" uri="{C3380CC4-5D6E-409C-BE32-E72D297353CC}">
              <c16:uniqueId val="{00000001-5775-473B-AA65-DFDC05B1343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86.94</c:v>
                </c:pt>
                <c:pt idx="1">
                  <c:v>87.39</c:v>
                </c:pt>
                <c:pt idx="2">
                  <c:v>87.49</c:v>
                </c:pt>
                <c:pt idx="3">
                  <c:v>87.97</c:v>
                </c:pt>
                <c:pt idx="4">
                  <c:v>88.06</c:v>
                </c:pt>
              </c:numCache>
            </c:numRef>
          </c:val>
          <c:extLst>
            <c:ext xmlns:c16="http://schemas.microsoft.com/office/drawing/2014/chart" uri="{C3380CC4-5D6E-409C-BE32-E72D297353CC}">
              <c16:uniqueId val="{00000000-9AD1-41E8-8BE8-468632EA3D3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63.77</c:v>
                </c:pt>
                <c:pt idx="1">
                  <c:v>66.95</c:v>
                </c:pt>
                <c:pt idx="2">
                  <c:v>66.33</c:v>
                </c:pt>
                <c:pt idx="3">
                  <c:v>66.459999999999994</c:v>
                </c:pt>
                <c:pt idx="4">
                  <c:v>79.09</c:v>
                </c:pt>
              </c:numCache>
            </c:numRef>
          </c:val>
          <c:smooth val="0"/>
          <c:extLst>
            <c:ext xmlns:c16="http://schemas.microsoft.com/office/drawing/2014/chart" uri="{C3380CC4-5D6E-409C-BE32-E72D297353CC}">
              <c16:uniqueId val="{00000001-9AD1-41E8-8BE8-468632EA3D3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91.69</c:v>
                </c:pt>
                <c:pt idx="1">
                  <c:v>90.97</c:v>
                </c:pt>
                <c:pt idx="2">
                  <c:v>104.32</c:v>
                </c:pt>
                <c:pt idx="3">
                  <c:v>98.04</c:v>
                </c:pt>
                <c:pt idx="4">
                  <c:v>102.02</c:v>
                </c:pt>
              </c:numCache>
            </c:numRef>
          </c:val>
          <c:extLst>
            <c:ext xmlns:c16="http://schemas.microsoft.com/office/drawing/2014/chart" uri="{C3380CC4-5D6E-409C-BE32-E72D297353CC}">
              <c16:uniqueId val="{00000000-B614-461F-8672-166B2D82CB3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92.9</c:v>
                </c:pt>
                <c:pt idx="1">
                  <c:v>96.14</c:v>
                </c:pt>
                <c:pt idx="2">
                  <c:v>97.53</c:v>
                </c:pt>
                <c:pt idx="3">
                  <c:v>99.89</c:v>
                </c:pt>
                <c:pt idx="4">
                  <c:v>101.18</c:v>
                </c:pt>
              </c:numCache>
            </c:numRef>
          </c:val>
          <c:smooth val="0"/>
          <c:extLst>
            <c:ext xmlns:c16="http://schemas.microsoft.com/office/drawing/2014/chart" uri="{C3380CC4-5D6E-409C-BE32-E72D297353CC}">
              <c16:uniqueId val="{00000001-B614-461F-8672-166B2D82CB3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9.82</c:v>
                </c:pt>
                <c:pt idx="1">
                  <c:v>13.41</c:v>
                </c:pt>
                <c:pt idx="2">
                  <c:v>17.420000000000002</c:v>
                </c:pt>
                <c:pt idx="3">
                  <c:v>21.02</c:v>
                </c:pt>
                <c:pt idx="4">
                  <c:v>23.97</c:v>
                </c:pt>
              </c:numCache>
            </c:numRef>
          </c:val>
          <c:extLst>
            <c:ext xmlns:c16="http://schemas.microsoft.com/office/drawing/2014/chart" uri="{C3380CC4-5D6E-409C-BE32-E72D297353CC}">
              <c16:uniqueId val="{00000000-B5A0-48FF-B570-B9F1B15423F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8.77</c:v>
                </c:pt>
                <c:pt idx="1">
                  <c:v>11.16</c:v>
                </c:pt>
                <c:pt idx="2">
                  <c:v>9.15</c:v>
                </c:pt>
                <c:pt idx="3">
                  <c:v>11.59</c:v>
                </c:pt>
                <c:pt idx="4">
                  <c:v>20.14</c:v>
                </c:pt>
              </c:numCache>
            </c:numRef>
          </c:val>
          <c:smooth val="0"/>
          <c:extLst>
            <c:ext xmlns:c16="http://schemas.microsoft.com/office/drawing/2014/chart" uri="{C3380CC4-5D6E-409C-BE32-E72D297353CC}">
              <c16:uniqueId val="{00000001-B5A0-48FF-B570-B9F1B15423F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813-4656-914E-EAFEFDEEA9D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813-4656-914E-EAFEFDEEA9D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31.81</c:v>
                </c:pt>
                <c:pt idx="1">
                  <c:v>73.52</c:v>
                </c:pt>
                <c:pt idx="2">
                  <c:v>57.15</c:v>
                </c:pt>
                <c:pt idx="3">
                  <c:v>63.77</c:v>
                </c:pt>
                <c:pt idx="4">
                  <c:v>60.23</c:v>
                </c:pt>
              </c:numCache>
            </c:numRef>
          </c:val>
          <c:extLst>
            <c:ext xmlns:c16="http://schemas.microsoft.com/office/drawing/2014/chart" uri="{C3380CC4-5D6E-409C-BE32-E72D297353CC}">
              <c16:uniqueId val="{00000000-DA6B-4DE6-A5CB-01FAA39C04C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61.22</c:v>
                </c:pt>
                <c:pt idx="1">
                  <c:v>89.78</c:v>
                </c:pt>
                <c:pt idx="2">
                  <c:v>94.75</c:v>
                </c:pt>
                <c:pt idx="3">
                  <c:v>89.95</c:v>
                </c:pt>
                <c:pt idx="4">
                  <c:v>140.63</c:v>
                </c:pt>
              </c:numCache>
            </c:numRef>
          </c:val>
          <c:smooth val="0"/>
          <c:extLst>
            <c:ext xmlns:c16="http://schemas.microsoft.com/office/drawing/2014/chart" uri="{C3380CC4-5D6E-409C-BE32-E72D297353CC}">
              <c16:uniqueId val="{00000001-DA6B-4DE6-A5CB-01FAA39C04C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21.47</c:v>
                </c:pt>
                <c:pt idx="1">
                  <c:v>34.08</c:v>
                </c:pt>
                <c:pt idx="2">
                  <c:v>35.380000000000003</c:v>
                </c:pt>
                <c:pt idx="3">
                  <c:v>30.12</c:v>
                </c:pt>
                <c:pt idx="4">
                  <c:v>34.700000000000003</c:v>
                </c:pt>
              </c:numCache>
            </c:numRef>
          </c:val>
          <c:extLst>
            <c:ext xmlns:c16="http://schemas.microsoft.com/office/drawing/2014/chart" uri="{C3380CC4-5D6E-409C-BE32-E72D297353CC}">
              <c16:uniqueId val="{00000000-9907-4DAC-A6C3-E0AE1E348B4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176.6</c:v>
                </c:pt>
                <c:pt idx="1">
                  <c:v>213.39</c:v>
                </c:pt>
                <c:pt idx="2">
                  <c:v>178.05</c:v>
                </c:pt>
                <c:pt idx="3">
                  <c:v>138.87</c:v>
                </c:pt>
                <c:pt idx="4">
                  <c:v>56.53</c:v>
                </c:pt>
              </c:numCache>
            </c:numRef>
          </c:val>
          <c:smooth val="0"/>
          <c:extLst>
            <c:ext xmlns:c16="http://schemas.microsoft.com/office/drawing/2014/chart" uri="{C3380CC4-5D6E-409C-BE32-E72D297353CC}">
              <c16:uniqueId val="{00000001-9907-4DAC-A6C3-E0AE1E348B4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3296.1</c:v>
                </c:pt>
                <c:pt idx="1">
                  <c:v>3115.63</c:v>
                </c:pt>
                <c:pt idx="2">
                  <c:v>3034.11</c:v>
                </c:pt>
                <c:pt idx="3">
                  <c:v>2747.8</c:v>
                </c:pt>
                <c:pt idx="4">
                  <c:v>2700.61</c:v>
                </c:pt>
              </c:numCache>
            </c:numRef>
          </c:val>
          <c:extLst>
            <c:ext xmlns:c16="http://schemas.microsoft.com/office/drawing/2014/chart" uri="{C3380CC4-5D6E-409C-BE32-E72D297353CC}">
              <c16:uniqueId val="{00000000-E8B8-4DB0-8E6C-50856DDA90E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1700.42</c:v>
                </c:pt>
                <c:pt idx="1">
                  <c:v>1491.92</c:v>
                </c:pt>
                <c:pt idx="2">
                  <c:v>1756.26</c:v>
                </c:pt>
                <c:pt idx="3">
                  <c:v>1864.29</c:v>
                </c:pt>
                <c:pt idx="4">
                  <c:v>1095.52</c:v>
                </c:pt>
              </c:numCache>
            </c:numRef>
          </c:val>
          <c:smooth val="0"/>
          <c:extLst>
            <c:ext xmlns:c16="http://schemas.microsoft.com/office/drawing/2014/chart" uri="{C3380CC4-5D6E-409C-BE32-E72D297353CC}">
              <c16:uniqueId val="{00000001-E8B8-4DB0-8E6C-50856DDA90E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107.85</c:v>
                </c:pt>
                <c:pt idx="1">
                  <c:v>100</c:v>
                </c:pt>
                <c:pt idx="2">
                  <c:v>98.04</c:v>
                </c:pt>
                <c:pt idx="3">
                  <c:v>82.83</c:v>
                </c:pt>
                <c:pt idx="4">
                  <c:v>103.08</c:v>
                </c:pt>
              </c:numCache>
            </c:numRef>
          </c:val>
          <c:extLst>
            <c:ext xmlns:c16="http://schemas.microsoft.com/office/drawing/2014/chart" uri="{C3380CC4-5D6E-409C-BE32-E72D297353CC}">
              <c16:uniqueId val="{00000000-42F7-4AEA-9E0D-7B25EAF8183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34.51</c:v>
                </c:pt>
                <c:pt idx="1">
                  <c:v>46.77</c:v>
                </c:pt>
                <c:pt idx="2">
                  <c:v>45.78</c:v>
                </c:pt>
                <c:pt idx="3">
                  <c:v>51.32</c:v>
                </c:pt>
                <c:pt idx="4">
                  <c:v>39.64</c:v>
                </c:pt>
              </c:numCache>
            </c:numRef>
          </c:val>
          <c:smooth val="0"/>
          <c:extLst>
            <c:ext xmlns:c16="http://schemas.microsoft.com/office/drawing/2014/chart" uri="{C3380CC4-5D6E-409C-BE32-E72D297353CC}">
              <c16:uniqueId val="{00000001-42F7-4AEA-9E0D-7B25EAF8183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181.69</c:v>
                </c:pt>
                <c:pt idx="1">
                  <c:v>197.9</c:v>
                </c:pt>
                <c:pt idx="2">
                  <c:v>201.09</c:v>
                </c:pt>
                <c:pt idx="3">
                  <c:v>239.14</c:v>
                </c:pt>
                <c:pt idx="4">
                  <c:v>190.82</c:v>
                </c:pt>
              </c:numCache>
            </c:numRef>
          </c:val>
          <c:extLst>
            <c:ext xmlns:c16="http://schemas.microsoft.com/office/drawing/2014/chart" uri="{C3380CC4-5D6E-409C-BE32-E72D297353CC}">
              <c16:uniqueId val="{00000000-3AA7-495A-9E48-93F571C45F3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476.11</c:v>
                </c:pt>
                <c:pt idx="1">
                  <c:v>348.75</c:v>
                </c:pt>
                <c:pt idx="2">
                  <c:v>367.7</c:v>
                </c:pt>
                <c:pt idx="3">
                  <c:v>329.91</c:v>
                </c:pt>
                <c:pt idx="4">
                  <c:v>449.72</c:v>
                </c:pt>
              </c:numCache>
            </c:numRef>
          </c:val>
          <c:smooth val="0"/>
          <c:extLst>
            <c:ext xmlns:c16="http://schemas.microsoft.com/office/drawing/2014/chart" uri="{C3380CC4-5D6E-409C-BE32-E72D297353CC}">
              <c16:uniqueId val="{00000001-3AA7-495A-9E48-93F571C45F3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124003</v>
      </c>
      <c r="AM8" s="51"/>
      <c r="AN8" s="51"/>
      <c r="AO8" s="51"/>
      <c r="AP8" s="51"/>
      <c r="AQ8" s="51"/>
      <c r="AR8" s="51"/>
      <c r="AS8" s="51"/>
      <c r="AT8" s="46">
        <f>データ!T6</f>
        <v>1311.53</v>
      </c>
      <c r="AU8" s="46"/>
      <c r="AV8" s="46"/>
      <c r="AW8" s="46"/>
      <c r="AX8" s="46"/>
      <c r="AY8" s="46"/>
      <c r="AZ8" s="46"/>
      <c r="BA8" s="46"/>
      <c r="BB8" s="46">
        <f>データ!U6</f>
        <v>94.55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53.62</v>
      </c>
      <c r="J10" s="46"/>
      <c r="K10" s="46"/>
      <c r="L10" s="46"/>
      <c r="M10" s="46"/>
      <c r="N10" s="46"/>
      <c r="O10" s="46"/>
      <c r="P10" s="46">
        <f>データ!P6</f>
        <v>0.74</v>
      </c>
      <c r="Q10" s="46"/>
      <c r="R10" s="46"/>
      <c r="S10" s="46"/>
      <c r="T10" s="46"/>
      <c r="U10" s="46"/>
      <c r="V10" s="46"/>
      <c r="W10" s="46">
        <f>データ!Q6</f>
        <v>97.92</v>
      </c>
      <c r="X10" s="46"/>
      <c r="Y10" s="46"/>
      <c r="Z10" s="46"/>
      <c r="AA10" s="46"/>
      <c r="AB10" s="46"/>
      <c r="AC10" s="46"/>
      <c r="AD10" s="51">
        <f>データ!R6</f>
        <v>3883</v>
      </c>
      <c r="AE10" s="51"/>
      <c r="AF10" s="51"/>
      <c r="AG10" s="51"/>
      <c r="AH10" s="51"/>
      <c r="AI10" s="51"/>
      <c r="AJ10" s="51"/>
      <c r="AK10" s="2"/>
      <c r="AL10" s="51">
        <f>データ!V6</f>
        <v>913</v>
      </c>
      <c r="AM10" s="51"/>
      <c r="AN10" s="51"/>
      <c r="AO10" s="51"/>
      <c r="AP10" s="51"/>
      <c r="AQ10" s="51"/>
      <c r="AR10" s="51"/>
      <c r="AS10" s="51"/>
      <c r="AT10" s="46">
        <f>データ!W6</f>
        <v>0.27</v>
      </c>
      <c r="AU10" s="46"/>
      <c r="AV10" s="46"/>
      <c r="AW10" s="46"/>
      <c r="AX10" s="46"/>
      <c r="AY10" s="46"/>
      <c r="AZ10" s="46"/>
      <c r="BA10" s="46"/>
      <c r="BB10" s="46">
        <f>データ!X6</f>
        <v>3381.48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【99.28】</v>
      </c>
      <c r="F85" s="26" t="str">
        <f>データ!AT6</f>
        <v>【86.39】</v>
      </c>
      <c r="G85" s="26" t="str">
        <f>データ!BE6</f>
        <v>【58.47】</v>
      </c>
      <c r="H85" s="26" t="str">
        <f>データ!BP6</f>
        <v>【1,042.34】</v>
      </c>
      <c r="I85" s="26" t="str">
        <f>データ!CA6</f>
        <v>【42.60】</v>
      </c>
      <c r="J85" s="26" t="str">
        <f>データ!CL6</f>
        <v>【410.22】</v>
      </c>
      <c r="K85" s="26" t="str">
        <f>データ!CW6</f>
        <v>【32.98】</v>
      </c>
      <c r="L85" s="26" t="str">
        <f>データ!DH6</f>
        <v>【80.45】</v>
      </c>
      <c r="M85" s="26" t="str">
        <f>データ!DS6</f>
        <v>【23.36】</v>
      </c>
      <c r="N85" s="26" t="str">
        <f>データ!ED6</f>
        <v>【0.00】</v>
      </c>
      <c r="O85" s="26" t="str">
        <f>データ!EO6</f>
        <v>【1.09】</v>
      </c>
    </row>
  </sheetData>
  <sheetProtection algorithmName="SHA-512" hashValue="9xhTbytjDEow4kdQqYi8yZJxixb5qn5DGiFd+LN0+PyqFtq9UKdld1NbeHAqkCIvEsfT5gSNUsMuBeILX74W8A==" saltValue="63/j4DEmtQyz81TQvgZD4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62031</v>
      </c>
      <c r="D6" s="33">
        <f t="shared" si="3"/>
        <v>46</v>
      </c>
      <c r="E6" s="33">
        <f t="shared" si="3"/>
        <v>17</v>
      </c>
      <c r="F6" s="33">
        <f t="shared" si="3"/>
        <v>6</v>
      </c>
      <c r="G6" s="33">
        <f t="shared" si="3"/>
        <v>0</v>
      </c>
      <c r="H6" s="33" t="str">
        <f t="shared" si="3"/>
        <v>山形県　鶴岡市</v>
      </c>
      <c r="I6" s="33" t="str">
        <f t="shared" si="3"/>
        <v>法適用</v>
      </c>
      <c r="J6" s="33" t="str">
        <f t="shared" si="3"/>
        <v>下水道事業</v>
      </c>
      <c r="K6" s="33" t="str">
        <f t="shared" si="3"/>
        <v>漁業集落排水</v>
      </c>
      <c r="L6" s="33" t="str">
        <f t="shared" si="3"/>
        <v>H2</v>
      </c>
      <c r="M6" s="33" t="str">
        <f t="shared" si="3"/>
        <v>非設置</v>
      </c>
      <c r="N6" s="34" t="str">
        <f t="shared" si="3"/>
        <v>-</v>
      </c>
      <c r="O6" s="34">
        <f t="shared" si="3"/>
        <v>53.62</v>
      </c>
      <c r="P6" s="34">
        <f t="shared" si="3"/>
        <v>0.74</v>
      </c>
      <c r="Q6" s="34">
        <f t="shared" si="3"/>
        <v>97.92</v>
      </c>
      <c r="R6" s="34">
        <f t="shared" si="3"/>
        <v>3883</v>
      </c>
      <c r="S6" s="34">
        <f t="shared" si="3"/>
        <v>124003</v>
      </c>
      <c r="T6" s="34">
        <f t="shared" si="3"/>
        <v>1311.53</v>
      </c>
      <c r="U6" s="34">
        <f t="shared" si="3"/>
        <v>94.55</v>
      </c>
      <c r="V6" s="34">
        <f t="shared" si="3"/>
        <v>913</v>
      </c>
      <c r="W6" s="34">
        <f t="shared" si="3"/>
        <v>0.27</v>
      </c>
      <c r="X6" s="34">
        <f t="shared" si="3"/>
        <v>3381.48</v>
      </c>
      <c r="Y6" s="35">
        <f>IF(Y7="",NA(),Y7)</f>
        <v>91.69</v>
      </c>
      <c r="Z6" s="35">
        <f t="shared" ref="Z6:AH6" si="4">IF(Z7="",NA(),Z7)</f>
        <v>90.97</v>
      </c>
      <c r="AA6" s="35">
        <f t="shared" si="4"/>
        <v>104.32</v>
      </c>
      <c r="AB6" s="35">
        <f t="shared" si="4"/>
        <v>98.04</v>
      </c>
      <c r="AC6" s="35">
        <f t="shared" si="4"/>
        <v>102.02</v>
      </c>
      <c r="AD6" s="35">
        <f t="shared" si="4"/>
        <v>92.9</v>
      </c>
      <c r="AE6" s="35">
        <f t="shared" si="4"/>
        <v>96.14</v>
      </c>
      <c r="AF6" s="35">
        <f t="shared" si="4"/>
        <v>97.53</v>
      </c>
      <c r="AG6" s="35">
        <f t="shared" si="4"/>
        <v>99.89</v>
      </c>
      <c r="AH6" s="35">
        <f t="shared" si="4"/>
        <v>101.18</v>
      </c>
      <c r="AI6" s="34" t="str">
        <f>IF(AI7="","",IF(AI7="-","【-】","【"&amp;SUBSTITUTE(TEXT(AI7,"#,##0.00"),"-","△")&amp;"】"))</f>
        <v>【99.28】</v>
      </c>
      <c r="AJ6" s="35">
        <f>IF(AJ7="",NA(),AJ7)</f>
        <v>31.81</v>
      </c>
      <c r="AK6" s="35">
        <f t="shared" ref="AK6:AS6" si="5">IF(AK7="",NA(),AK7)</f>
        <v>73.52</v>
      </c>
      <c r="AL6" s="35">
        <f t="shared" si="5"/>
        <v>57.15</v>
      </c>
      <c r="AM6" s="35">
        <f t="shared" si="5"/>
        <v>63.77</v>
      </c>
      <c r="AN6" s="35">
        <f t="shared" si="5"/>
        <v>60.23</v>
      </c>
      <c r="AO6" s="35">
        <f t="shared" si="5"/>
        <v>61.22</v>
      </c>
      <c r="AP6" s="35">
        <f t="shared" si="5"/>
        <v>89.78</v>
      </c>
      <c r="AQ6" s="35">
        <f t="shared" si="5"/>
        <v>94.75</v>
      </c>
      <c r="AR6" s="35">
        <f t="shared" si="5"/>
        <v>89.95</v>
      </c>
      <c r="AS6" s="35">
        <f t="shared" si="5"/>
        <v>140.63</v>
      </c>
      <c r="AT6" s="34" t="str">
        <f>IF(AT7="","",IF(AT7="-","【-】","【"&amp;SUBSTITUTE(TEXT(AT7,"#,##0.00"),"-","△")&amp;"】"))</f>
        <v>【86.39】</v>
      </c>
      <c r="AU6" s="35">
        <f>IF(AU7="",NA(),AU7)</f>
        <v>21.47</v>
      </c>
      <c r="AV6" s="35">
        <f t="shared" ref="AV6:BD6" si="6">IF(AV7="",NA(),AV7)</f>
        <v>34.08</v>
      </c>
      <c r="AW6" s="35">
        <f t="shared" si="6"/>
        <v>35.380000000000003</v>
      </c>
      <c r="AX6" s="35">
        <f t="shared" si="6"/>
        <v>30.12</v>
      </c>
      <c r="AY6" s="35">
        <f t="shared" si="6"/>
        <v>34.700000000000003</v>
      </c>
      <c r="AZ6" s="35">
        <f t="shared" si="6"/>
        <v>176.6</v>
      </c>
      <c r="BA6" s="35">
        <f t="shared" si="6"/>
        <v>213.39</v>
      </c>
      <c r="BB6" s="35">
        <f t="shared" si="6"/>
        <v>178.05</v>
      </c>
      <c r="BC6" s="35">
        <f t="shared" si="6"/>
        <v>138.87</v>
      </c>
      <c r="BD6" s="35">
        <f t="shared" si="6"/>
        <v>56.53</v>
      </c>
      <c r="BE6" s="34" t="str">
        <f>IF(BE7="","",IF(BE7="-","【-】","【"&amp;SUBSTITUTE(TEXT(BE7,"#,##0.00"),"-","△")&amp;"】"))</f>
        <v>【58.47】</v>
      </c>
      <c r="BF6" s="35">
        <f>IF(BF7="",NA(),BF7)</f>
        <v>3296.1</v>
      </c>
      <c r="BG6" s="35">
        <f t="shared" ref="BG6:BO6" si="7">IF(BG7="",NA(),BG7)</f>
        <v>3115.63</v>
      </c>
      <c r="BH6" s="35">
        <f t="shared" si="7"/>
        <v>3034.11</v>
      </c>
      <c r="BI6" s="35">
        <f t="shared" si="7"/>
        <v>2747.8</v>
      </c>
      <c r="BJ6" s="35">
        <f t="shared" si="7"/>
        <v>2700.61</v>
      </c>
      <c r="BK6" s="35">
        <f t="shared" si="7"/>
        <v>1700.42</v>
      </c>
      <c r="BL6" s="35">
        <f t="shared" si="7"/>
        <v>1491.92</v>
      </c>
      <c r="BM6" s="35">
        <f t="shared" si="7"/>
        <v>1756.26</v>
      </c>
      <c r="BN6" s="35">
        <f t="shared" si="7"/>
        <v>1864.29</v>
      </c>
      <c r="BO6" s="35">
        <f t="shared" si="7"/>
        <v>1095.52</v>
      </c>
      <c r="BP6" s="34" t="str">
        <f>IF(BP7="","",IF(BP7="-","【-】","【"&amp;SUBSTITUTE(TEXT(BP7,"#,##0.00"),"-","△")&amp;"】"))</f>
        <v>【1,042.34】</v>
      </c>
      <c r="BQ6" s="35">
        <f>IF(BQ7="",NA(),BQ7)</f>
        <v>107.85</v>
      </c>
      <c r="BR6" s="35">
        <f t="shared" ref="BR6:BZ6" si="8">IF(BR7="",NA(),BR7)</f>
        <v>100</v>
      </c>
      <c r="BS6" s="35">
        <f t="shared" si="8"/>
        <v>98.04</v>
      </c>
      <c r="BT6" s="35">
        <f t="shared" si="8"/>
        <v>82.83</v>
      </c>
      <c r="BU6" s="35">
        <f t="shared" si="8"/>
        <v>103.08</v>
      </c>
      <c r="BV6" s="35">
        <f t="shared" si="8"/>
        <v>34.51</v>
      </c>
      <c r="BW6" s="35">
        <f t="shared" si="8"/>
        <v>46.77</v>
      </c>
      <c r="BX6" s="35">
        <f t="shared" si="8"/>
        <v>45.78</v>
      </c>
      <c r="BY6" s="35">
        <f t="shared" si="8"/>
        <v>51.32</v>
      </c>
      <c r="BZ6" s="35">
        <f t="shared" si="8"/>
        <v>39.64</v>
      </c>
      <c r="CA6" s="34" t="str">
        <f>IF(CA7="","",IF(CA7="-","【-】","【"&amp;SUBSTITUTE(TEXT(CA7,"#,##0.00"),"-","△")&amp;"】"))</f>
        <v>【42.60】</v>
      </c>
      <c r="CB6" s="35">
        <f>IF(CB7="",NA(),CB7)</f>
        <v>181.69</v>
      </c>
      <c r="CC6" s="35">
        <f t="shared" ref="CC6:CK6" si="9">IF(CC7="",NA(),CC7)</f>
        <v>197.9</v>
      </c>
      <c r="CD6" s="35">
        <f t="shared" si="9"/>
        <v>201.09</v>
      </c>
      <c r="CE6" s="35">
        <f t="shared" si="9"/>
        <v>239.14</v>
      </c>
      <c r="CF6" s="35">
        <f t="shared" si="9"/>
        <v>190.82</v>
      </c>
      <c r="CG6" s="35">
        <f t="shared" si="9"/>
        <v>476.11</v>
      </c>
      <c r="CH6" s="35">
        <f t="shared" si="9"/>
        <v>348.75</v>
      </c>
      <c r="CI6" s="35">
        <f t="shared" si="9"/>
        <v>367.7</v>
      </c>
      <c r="CJ6" s="35">
        <f t="shared" si="9"/>
        <v>329.91</v>
      </c>
      <c r="CK6" s="35">
        <f t="shared" si="9"/>
        <v>449.72</v>
      </c>
      <c r="CL6" s="34" t="str">
        <f>IF(CL7="","",IF(CL7="-","【-】","【"&amp;SUBSTITUTE(TEXT(CL7,"#,##0.00"),"-","△")&amp;"】"))</f>
        <v>【410.22】</v>
      </c>
      <c r="CM6" s="35">
        <f>IF(CM7="",NA(),CM7)</f>
        <v>27.41</v>
      </c>
      <c r="CN6" s="35">
        <f t="shared" ref="CN6:CV6" si="10">IF(CN7="",NA(),CN7)</f>
        <v>26.79</v>
      </c>
      <c r="CO6" s="35">
        <f t="shared" si="10"/>
        <v>26.54</v>
      </c>
      <c r="CP6" s="35">
        <f t="shared" si="10"/>
        <v>26.42</v>
      </c>
      <c r="CQ6" s="35">
        <f t="shared" si="10"/>
        <v>25.43</v>
      </c>
      <c r="CR6" s="35">
        <f t="shared" si="10"/>
        <v>29.4</v>
      </c>
      <c r="CS6" s="35">
        <f t="shared" si="10"/>
        <v>29.8</v>
      </c>
      <c r="CT6" s="35">
        <f t="shared" si="10"/>
        <v>29.43</v>
      </c>
      <c r="CU6" s="35">
        <f t="shared" si="10"/>
        <v>26.7</v>
      </c>
      <c r="CV6" s="35">
        <f t="shared" si="10"/>
        <v>30.19</v>
      </c>
      <c r="CW6" s="34" t="str">
        <f>IF(CW7="","",IF(CW7="-","【-】","【"&amp;SUBSTITUTE(TEXT(CW7,"#,##0.00"),"-","△")&amp;"】"))</f>
        <v>【32.98】</v>
      </c>
      <c r="CX6" s="35">
        <f>IF(CX7="",NA(),CX7)</f>
        <v>86.94</v>
      </c>
      <c r="CY6" s="35">
        <f t="shared" ref="CY6:DG6" si="11">IF(CY7="",NA(),CY7)</f>
        <v>87.39</v>
      </c>
      <c r="CZ6" s="35">
        <f t="shared" si="11"/>
        <v>87.49</v>
      </c>
      <c r="DA6" s="35">
        <f t="shared" si="11"/>
        <v>87.97</v>
      </c>
      <c r="DB6" s="35">
        <f t="shared" si="11"/>
        <v>88.06</v>
      </c>
      <c r="DC6" s="35">
        <f t="shared" si="11"/>
        <v>63.77</v>
      </c>
      <c r="DD6" s="35">
        <f t="shared" si="11"/>
        <v>66.95</v>
      </c>
      <c r="DE6" s="35">
        <f t="shared" si="11"/>
        <v>66.33</v>
      </c>
      <c r="DF6" s="35">
        <f t="shared" si="11"/>
        <v>66.459999999999994</v>
      </c>
      <c r="DG6" s="35">
        <f t="shared" si="11"/>
        <v>79.09</v>
      </c>
      <c r="DH6" s="34" t="str">
        <f>IF(DH7="","",IF(DH7="-","【-】","【"&amp;SUBSTITUTE(TEXT(DH7,"#,##0.00"),"-","△")&amp;"】"))</f>
        <v>【80.45】</v>
      </c>
      <c r="DI6" s="35">
        <f>IF(DI7="",NA(),DI7)</f>
        <v>9.82</v>
      </c>
      <c r="DJ6" s="35">
        <f t="shared" ref="DJ6:DR6" si="12">IF(DJ7="",NA(),DJ7)</f>
        <v>13.41</v>
      </c>
      <c r="DK6" s="35">
        <f t="shared" si="12"/>
        <v>17.420000000000002</v>
      </c>
      <c r="DL6" s="35">
        <f t="shared" si="12"/>
        <v>21.02</v>
      </c>
      <c r="DM6" s="35">
        <f t="shared" si="12"/>
        <v>23.97</v>
      </c>
      <c r="DN6" s="35">
        <f t="shared" si="12"/>
        <v>8.77</v>
      </c>
      <c r="DO6" s="35">
        <f t="shared" si="12"/>
        <v>11.16</v>
      </c>
      <c r="DP6" s="35">
        <f t="shared" si="12"/>
        <v>9.15</v>
      </c>
      <c r="DQ6" s="35">
        <f t="shared" si="12"/>
        <v>11.59</v>
      </c>
      <c r="DR6" s="35">
        <f t="shared" si="12"/>
        <v>20.14</v>
      </c>
      <c r="DS6" s="34" t="str">
        <f>IF(DS7="","",IF(DS7="-","【-】","【"&amp;SUBSTITUTE(TEXT(DS7,"#,##0.00"),"-","△")&amp;"】"))</f>
        <v>【23.36】</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4">
        <f t="shared" si="14"/>
        <v>0</v>
      </c>
      <c r="EK6" s="34">
        <f t="shared" si="14"/>
        <v>0</v>
      </c>
      <c r="EL6" s="35">
        <f t="shared" si="14"/>
        <v>0.26</v>
      </c>
      <c r="EM6" s="35">
        <f t="shared" si="14"/>
        <v>0.04</v>
      </c>
      <c r="EN6" s="35">
        <f t="shared" si="14"/>
        <v>1.6</v>
      </c>
      <c r="EO6" s="34" t="str">
        <f>IF(EO7="","",IF(EO7="-","【-】","【"&amp;SUBSTITUTE(TEXT(EO7,"#,##0.00"),"-","△")&amp;"】"))</f>
        <v>【1.09】</v>
      </c>
    </row>
    <row r="7" spans="1:148" s="36" customFormat="1" x14ac:dyDescent="0.15">
      <c r="A7" s="28"/>
      <c r="B7" s="37">
        <v>2020</v>
      </c>
      <c r="C7" s="37">
        <v>62031</v>
      </c>
      <c r="D7" s="37">
        <v>46</v>
      </c>
      <c r="E7" s="37">
        <v>17</v>
      </c>
      <c r="F7" s="37">
        <v>6</v>
      </c>
      <c r="G7" s="37">
        <v>0</v>
      </c>
      <c r="H7" s="37" t="s">
        <v>96</v>
      </c>
      <c r="I7" s="37" t="s">
        <v>97</v>
      </c>
      <c r="J7" s="37" t="s">
        <v>98</v>
      </c>
      <c r="K7" s="37" t="s">
        <v>99</v>
      </c>
      <c r="L7" s="37" t="s">
        <v>100</v>
      </c>
      <c r="M7" s="37" t="s">
        <v>101</v>
      </c>
      <c r="N7" s="38" t="s">
        <v>102</v>
      </c>
      <c r="O7" s="38">
        <v>53.62</v>
      </c>
      <c r="P7" s="38">
        <v>0.74</v>
      </c>
      <c r="Q7" s="38">
        <v>97.92</v>
      </c>
      <c r="R7" s="38">
        <v>3883</v>
      </c>
      <c r="S7" s="38">
        <v>124003</v>
      </c>
      <c r="T7" s="38">
        <v>1311.53</v>
      </c>
      <c r="U7" s="38">
        <v>94.55</v>
      </c>
      <c r="V7" s="38">
        <v>913</v>
      </c>
      <c r="W7" s="38">
        <v>0.27</v>
      </c>
      <c r="X7" s="38">
        <v>3381.48</v>
      </c>
      <c r="Y7" s="38">
        <v>91.69</v>
      </c>
      <c r="Z7" s="38">
        <v>90.97</v>
      </c>
      <c r="AA7" s="38">
        <v>104.32</v>
      </c>
      <c r="AB7" s="38">
        <v>98.04</v>
      </c>
      <c r="AC7" s="38">
        <v>102.02</v>
      </c>
      <c r="AD7" s="38">
        <v>92.9</v>
      </c>
      <c r="AE7" s="38">
        <v>96.14</v>
      </c>
      <c r="AF7" s="38">
        <v>97.53</v>
      </c>
      <c r="AG7" s="38">
        <v>99.89</v>
      </c>
      <c r="AH7" s="38">
        <v>101.18</v>
      </c>
      <c r="AI7" s="38">
        <v>99.28</v>
      </c>
      <c r="AJ7" s="38">
        <v>31.81</v>
      </c>
      <c r="AK7" s="38">
        <v>73.52</v>
      </c>
      <c r="AL7" s="38">
        <v>57.15</v>
      </c>
      <c r="AM7" s="38">
        <v>63.77</v>
      </c>
      <c r="AN7" s="38">
        <v>60.23</v>
      </c>
      <c r="AO7" s="38">
        <v>61.22</v>
      </c>
      <c r="AP7" s="38">
        <v>89.78</v>
      </c>
      <c r="AQ7" s="38">
        <v>94.75</v>
      </c>
      <c r="AR7" s="38">
        <v>89.95</v>
      </c>
      <c r="AS7" s="38">
        <v>140.63</v>
      </c>
      <c r="AT7" s="38">
        <v>86.39</v>
      </c>
      <c r="AU7" s="38">
        <v>21.47</v>
      </c>
      <c r="AV7" s="38">
        <v>34.08</v>
      </c>
      <c r="AW7" s="38">
        <v>35.380000000000003</v>
      </c>
      <c r="AX7" s="38">
        <v>30.12</v>
      </c>
      <c r="AY7" s="38">
        <v>34.700000000000003</v>
      </c>
      <c r="AZ7" s="38">
        <v>176.6</v>
      </c>
      <c r="BA7" s="38">
        <v>213.39</v>
      </c>
      <c r="BB7" s="38">
        <v>178.05</v>
      </c>
      <c r="BC7" s="38">
        <v>138.87</v>
      </c>
      <c r="BD7" s="38">
        <v>56.53</v>
      </c>
      <c r="BE7" s="38">
        <v>58.47</v>
      </c>
      <c r="BF7" s="38">
        <v>3296.1</v>
      </c>
      <c r="BG7" s="38">
        <v>3115.63</v>
      </c>
      <c r="BH7" s="38">
        <v>3034.11</v>
      </c>
      <c r="BI7" s="38">
        <v>2747.8</v>
      </c>
      <c r="BJ7" s="38">
        <v>2700.61</v>
      </c>
      <c r="BK7" s="38">
        <v>1700.42</v>
      </c>
      <c r="BL7" s="38">
        <v>1491.92</v>
      </c>
      <c r="BM7" s="38">
        <v>1756.26</v>
      </c>
      <c r="BN7" s="38">
        <v>1864.29</v>
      </c>
      <c r="BO7" s="38">
        <v>1095.52</v>
      </c>
      <c r="BP7" s="38">
        <v>1042.3399999999999</v>
      </c>
      <c r="BQ7" s="38">
        <v>107.85</v>
      </c>
      <c r="BR7" s="38">
        <v>100</v>
      </c>
      <c r="BS7" s="38">
        <v>98.04</v>
      </c>
      <c r="BT7" s="38">
        <v>82.83</v>
      </c>
      <c r="BU7" s="38">
        <v>103.08</v>
      </c>
      <c r="BV7" s="38">
        <v>34.51</v>
      </c>
      <c r="BW7" s="38">
        <v>46.77</v>
      </c>
      <c r="BX7" s="38">
        <v>45.78</v>
      </c>
      <c r="BY7" s="38">
        <v>51.32</v>
      </c>
      <c r="BZ7" s="38">
        <v>39.64</v>
      </c>
      <c r="CA7" s="38">
        <v>42.6</v>
      </c>
      <c r="CB7" s="38">
        <v>181.69</v>
      </c>
      <c r="CC7" s="38">
        <v>197.9</v>
      </c>
      <c r="CD7" s="38">
        <v>201.09</v>
      </c>
      <c r="CE7" s="38">
        <v>239.14</v>
      </c>
      <c r="CF7" s="38">
        <v>190.82</v>
      </c>
      <c r="CG7" s="38">
        <v>476.11</v>
      </c>
      <c r="CH7" s="38">
        <v>348.75</v>
      </c>
      <c r="CI7" s="38">
        <v>367.7</v>
      </c>
      <c r="CJ7" s="38">
        <v>329.91</v>
      </c>
      <c r="CK7" s="38">
        <v>449.72</v>
      </c>
      <c r="CL7" s="38">
        <v>410.22</v>
      </c>
      <c r="CM7" s="38">
        <v>27.41</v>
      </c>
      <c r="CN7" s="38">
        <v>26.79</v>
      </c>
      <c r="CO7" s="38">
        <v>26.54</v>
      </c>
      <c r="CP7" s="38">
        <v>26.42</v>
      </c>
      <c r="CQ7" s="38">
        <v>25.43</v>
      </c>
      <c r="CR7" s="38">
        <v>29.4</v>
      </c>
      <c r="CS7" s="38">
        <v>29.8</v>
      </c>
      <c r="CT7" s="38">
        <v>29.43</v>
      </c>
      <c r="CU7" s="38">
        <v>26.7</v>
      </c>
      <c r="CV7" s="38">
        <v>30.19</v>
      </c>
      <c r="CW7" s="38">
        <v>32.979999999999997</v>
      </c>
      <c r="CX7" s="38">
        <v>86.94</v>
      </c>
      <c r="CY7" s="38">
        <v>87.39</v>
      </c>
      <c r="CZ7" s="38">
        <v>87.49</v>
      </c>
      <c r="DA7" s="38">
        <v>87.97</v>
      </c>
      <c r="DB7" s="38">
        <v>88.06</v>
      </c>
      <c r="DC7" s="38">
        <v>63.77</v>
      </c>
      <c r="DD7" s="38">
        <v>66.95</v>
      </c>
      <c r="DE7" s="38">
        <v>66.33</v>
      </c>
      <c r="DF7" s="38">
        <v>66.459999999999994</v>
      </c>
      <c r="DG7" s="38">
        <v>79.09</v>
      </c>
      <c r="DH7" s="38">
        <v>80.45</v>
      </c>
      <c r="DI7" s="38">
        <v>9.82</v>
      </c>
      <c r="DJ7" s="38">
        <v>13.41</v>
      </c>
      <c r="DK7" s="38">
        <v>17.420000000000002</v>
      </c>
      <c r="DL7" s="38">
        <v>21.02</v>
      </c>
      <c r="DM7" s="38">
        <v>23.97</v>
      </c>
      <c r="DN7" s="38">
        <v>8.77</v>
      </c>
      <c r="DO7" s="38">
        <v>11.16</v>
      </c>
      <c r="DP7" s="38">
        <v>9.15</v>
      </c>
      <c r="DQ7" s="38">
        <v>11.59</v>
      </c>
      <c r="DR7" s="38">
        <v>20.14</v>
      </c>
      <c r="DS7" s="38">
        <v>23.36</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v>
      </c>
      <c r="EK7" s="38">
        <v>0</v>
      </c>
      <c r="EL7" s="38">
        <v>0.26</v>
      </c>
      <c r="EM7" s="38">
        <v>0.04</v>
      </c>
      <c r="EN7" s="38">
        <v>1.6</v>
      </c>
      <c r="EO7" s="38">
        <v>1.0900000000000001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