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Ｒ元\【経営比較分析表】係→財政\"/>
    </mc:Choice>
  </mc:AlternateContent>
  <xr:revisionPtr revIDLastSave="0" documentId="8_{56B18541-7C32-4362-A51A-D736ED5916D3}" xr6:coauthVersionLast="36" xr6:coauthVersionMax="36" xr10:uidLastSave="{00000000-0000-0000-0000-000000000000}"/>
  <workbookProtection workbookAlgorithmName="SHA-512" workbookHashValue="QEQije2kb5HBOr6EkZEqC4405b6Ooaj6dQdjC2+KK6KiMRahMn2J47RCvwaumY8HvtJO0mr9BORjLHKp7rUQDw==" workbookSaltValue="qcXcNlnB4fXVmQrBtgGziQ=="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P10" i="4" s="1"/>
  <c r="O6" i="5"/>
  <c r="N6" i="5"/>
  <c r="B10" i="4" s="1"/>
  <c r="M6" i="5"/>
  <c r="AD8" i="4" s="1"/>
  <c r="L6" i="5"/>
  <c r="K6" i="5"/>
  <c r="P8" i="4" s="1"/>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BB10" i="4"/>
  <c r="AT10" i="4"/>
  <c r="W10" i="4"/>
  <c r="I10" i="4"/>
  <c r="BB8" i="4"/>
  <c r="AT8" i="4"/>
  <c r="W8" i="4"/>
  <c r="B6"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<sst xmlns="http://schemas.openxmlformats.org/spreadsheetml/2006/main" count="228" uniqueCount="113">
  <si>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</si>
  <si>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</si>
  <si>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</si>
  <si>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</si>
  <si>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</si>
  <si>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</si>
  <si>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</si>
  <si>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</si>
  <si>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</si>
  <si>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</si>
  <si>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</si>
  <si>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</si>
  <si>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</si>
  <si>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</si>
  <si>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</si>
  <si>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</si>
  <si>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</si>
  <si>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</si>
  <si>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</si>
  <si>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</si>
  <si>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</si>
  <si>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</si>
  <si>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</si>
  <si>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</si>
  <si>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</si>
  <si>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</si>
  <si>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</si>
  <si>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</si>
  <si>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</si>
  <si>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</si>
  <si>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</si>
  <si>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</si>
  <si>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</si>
  <si>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</si>
  <si>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</si>
  <si>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</si>
  <si>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</si>
  <si>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</si>
  <si>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</si>
  <si>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</si>
  <si>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</si>
  <si>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</si>
  <si>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</si>
  <si>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</si>
  <si>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</si>
  <si>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</si>
  <si>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</si>
  <si>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</si>
  <si>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</si>
  <si>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</si>
  <si>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</si>
  <si>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</si>
  <si>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</si>
  <si>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</si>
  <si>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</si>
  <si>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</si>
  <si>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</si>
  <si>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</si>
  <si>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</si>
  <si>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</si>
  <si>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</si>
  <si>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</si>
  <si>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</si>
  <si>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</si>
  <si>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</si>
  <si>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</si>
  <si>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</si>
  <si>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</si>
  <si>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</si>
  <si>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</si>
  <si>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</si>
  <si>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</si>
  <si>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</si>
  <si>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</si>
  <si>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</si>
  <si>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</si>
  <si>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</si>
  <si>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</si>
  <si>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</si>
  <si>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</si>
  <si>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</si>
  <si>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</si>
  <si>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</si>
  <si>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</si>
  <si>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</si>
  <si>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</si>
  <si>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</si>
  <si>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</si>
  <si>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</si>
  <si>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</si>
  <si>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</si>
  <si>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</si>
  <si>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</si>
  <si>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</si>
  <si>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</si>
  <si>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</si>
  <si>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</si>
  <si>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</si>
  <si>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</si>
  <si>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</si>
  <si>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</si>
  <si>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</si>
  <si>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</si>
  <si>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</si>
  <si>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</si>
  <si>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</si>
  <si>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</si>
  <si>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</si>
  <si>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</si>
  <si>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</si>
  <si>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処理場については、平成30年度末で供用開始から32年を迎え、施設の老朽化も激しい状況にあります。管渠についても同様に老朽化が激しく汚水管の破損などによる不明水などが増加しています。平成29年度に長寿命化計画に基づきマンホール蓋の更新を実施しました。今後は設置後30年程度経過している管渠の調査を実施し、ストックマネジメント計画に基づく更新を予定しております。</t>
    <rPh sb="91" eb="93">
      <t>ヘイセイ</t>
    </rPh>
    <rPh sb="95" eb="97">
      <t>ネンド</t>
    </rPh>
    <rPh sb="98" eb="99">
      <t>チョウ</t>
    </rPh>
    <rPh sb="99" eb="102">
      <t>ジュミョウカ</t>
    </rPh>
    <rPh sb="102" eb="104">
      <t>ケイカク</t>
    </rPh>
    <rPh sb="105" eb="106">
      <t>モト</t>
    </rPh>
    <rPh sb="113" eb="114">
      <t>フタ</t>
    </rPh>
    <rPh sb="115" eb="117">
      <t>コウシン</t>
    </rPh>
    <rPh sb="118" eb="120">
      <t>ジッシ</t>
    </rPh>
    <rPh sb="125" eb="127">
      <t>コンゴ</t>
    </rPh>
    <rPh sb="128" eb="130">
      <t>セッチ</t>
    </rPh>
    <rPh sb="130" eb="131">
      <t>ゴ</t>
    </rPh>
    <rPh sb="133" eb="134">
      <t>ネン</t>
    </rPh>
    <rPh sb="134" eb="136">
      <t>テイド</t>
    </rPh>
    <rPh sb="136" eb="138">
      <t>ケイカ</t>
    </rPh>
    <rPh sb="142" eb="144">
      <t>カンキョ</t>
    </rPh>
    <rPh sb="145" eb="147">
      <t>チョウサ</t>
    </rPh>
    <rPh sb="148" eb="150">
      <t>ジッシ</t>
    </rPh>
    <rPh sb="162" eb="164">
      <t>ケイカク</t>
    </rPh>
    <rPh sb="171" eb="173">
      <t>ヨテイ</t>
    </rPh>
    <phoneticPr fontId="4"/>
  </si>
  <si>
    <t>①収益的収支比率については、経年で比較すると良い数値となっています。料金収入は減少傾向にありますが、営業外収入である一般会計からの繰入金の増加が主な要因と考えられます。
④企業債残高対事業規模比率については、経年で比較すると良い数値となっています。また、類似団体との比較でも下に位置しており、企業債の規模が収入に見合ったものであると考えます。
⑤経費回収率については、前年に引き続き、経年比較で良い数値となっています。　　
⑥汚水処理原価については、経年で比較すると良い数値となっています。これは、基準内繰入である「分流式経費」の算定方法の見直しによるものです。
⑦施設利用率については、経年で比較すると若干下がった数値となっています。これは人口減少等により年間汚泥処理水量が減少したためと考えられます。
⑧水洗化率については、経年で比較すると良い数値となっています。</t>
    <rPh sb="39" eb="41">
      <t>ゲンショウ</t>
    </rPh>
    <rPh sb="41" eb="43">
      <t>ケイコウ</t>
    </rPh>
    <rPh sb="72" eb="73">
      <t>オモ</t>
    </rPh>
    <rPh sb="77" eb="78">
      <t>カンガ</t>
    </rPh>
    <rPh sb="127" eb="129">
      <t>ルイジ</t>
    </rPh>
    <rPh sb="129" eb="131">
      <t>ダンタイ</t>
    </rPh>
    <rPh sb="133" eb="135">
      <t>ヒカク</t>
    </rPh>
    <rPh sb="139" eb="141">
      <t>イチ</t>
    </rPh>
    <rPh sb="184" eb="186">
      <t>ゼンネン</t>
    </rPh>
    <rPh sb="187" eb="188">
      <t>ヒ</t>
    </rPh>
    <rPh sb="189" eb="190">
      <t>ツヅ</t>
    </rPh>
    <rPh sb="302" eb="304">
      <t>ジャッカン</t>
    </rPh>
    <rPh sb="304" eb="305">
      <t>サ</t>
    </rPh>
    <rPh sb="321" eb="323">
      <t>ジンコウ</t>
    </rPh>
    <rPh sb="323" eb="325">
      <t>ゲンショウ</t>
    </rPh>
    <rPh sb="325" eb="326">
      <t>トウ</t>
    </rPh>
    <rPh sb="338" eb="340">
      <t>ゲンショウ</t>
    </rPh>
    <phoneticPr fontId="4"/>
  </si>
  <si>
    <t>　この事業については、水洗化率は上昇傾向にあるものの、区域内人口の減少に伴い下水道加入人口も減少しています。それに伴い、年間汚泥処理水量、有収水量、下水道使用料についても微減で推移しています。しかし、経費回収率は高い数値で推移しており、料金収入のみではないものの経営上は賄えている状況にあります。今後も適正な使用料の確保と維持管理費の削減を進めていきます。</t>
    <rPh sb="57" eb="58">
      <t>トモナ</t>
    </rPh>
    <rPh sb="77" eb="80">
      <t>シヨウリョウ</t>
    </rPh>
    <rPh sb="85" eb="87">
      <t>ビゲン</t>
    </rPh>
    <rPh sb="108" eb="110">
      <t>スウチ</t>
    </rPh>
    <rPh sb="111" eb="113">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</si>
</sst>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0.41</c:v>
                </c:pt>
                <c:pt idx="3" formatCode="#,##0.00;&quot;△&quot;#,##0.00;&quot;-&quot;">
                  <c:v>0.17</c:v>
                </c:pt>
                <c:pt idx="4" formatCode="#,##0.00;&quot;△&quot;#,##0.00;&quot;-&quot;">
                  <c:v>0.4</c:v>
                </c:pt>
              </c:numCache>
            </c:numRef>
          </c:val>
          <c:extLst>
            <c:ext xmlns:c16="http://schemas.microsoft.com/office/drawing/2014/chart" uri="{C3380CC4-5D6E-409C-BE32-E72D297353CC}">
              <c16:uniqueId val="{00000000-5677-42BC-9367-072B1EB3261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0.16</c:v>
                </c:pt>
                <c:pt idx="3">
                  <c:v>0.15</c:v>
                </c:pt>
                <c:pt idx="4">
                  <c:v>0.16</c:v>
                </c:pt>
              </c:numCache>
            </c:numRef>
          </c:val>
          <c:smooth val="0"/>
          <c:extLst>
            <c:ext xmlns:c16="http://schemas.microsoft.com/office/drawing/2014/chart" uri="{C3380CC4-5D6E-409C-BE32-E72D297353CC}">
              <c16:uniqueId val="{00000001-5677-42BC-9367-072B1EB3261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50.69</c:v>
                </c:pt>
                <c:pt idx="1">
                  <c:v>48.67</c:v>
                </c:pt>
                <c:pt idx="2">
                  <c:v>49.78</c:v>
                </c:pt>
                <c:pt idx="3">
                  <c:v>51.04</c:v>
                </c:pt>
                <c:pt idx="4">
                  <c:v>48.69</c:v>
                </c:pt>
              </c:numCache>
            </c:numRef>
          </c:val>
          <c:extLst>
            <c:ext xmlns:c16="http://schemas.microsoft.com/office/drawing/2014/chart" uri="{C3380CC4-5D6E-409C-BE32-E72D297353CC}">
              <c16:uniqueId val="{00000000-1883-46D7-8BA2-65277C78346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55.58</c:v>
                </c:pt>
                <c:pt idx="3">
                  <c:v>54.05</c:v>
                </c:pt>
                <c:pt idx="4">
                  <c:v>57.54</c:v>
                </c:pt>
              </c:numCache>
            </c:numRef>
          </c:val>
          <c:smooth val="0"/>
          <c:extLst>
            <c:ext xmlns:c16="http://schemas.microsoft.com/office/drawing/2014/chart" uri="{C3380CC4-5D6E-409C-BE32-E72D297353CC}">
              <c16:uniqueId val="{00000001-1883-46D7-8BA2-65277C78346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91.88</c:v>
                </c:pt>
                <c:pt idx="1">
                  <c:v>92.57</c:v>
                </c:pt>
                <c:pt idx="2">
                  <c:v>93.11</c:v>
                </c:pt>
                <c:pt idx="3">
                  <c:v>93.61</c:v>
                </c:pt>
                <c:pt idx="4">
                  <c:v>94.05</c:v>
                </c:pt>
              </c:numCache>
            </c:numRef>
          </c:val>
          <c:extLst>
            <c:ext xmlns:c16="http://schemas.microsoft.com/office/drawing/2014/chart" uri="{C3380CC4-5D6E-409C-BE32-E72D297353CC}">
              <c16:uniqueId val="{00000000-DFDF-4B7A-B05B-EE368A3A057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93.1</c:v>
                </c:pt>
                <c:pt idx="3">
                  <c:v>92.88</c:v>
                </c:pt>
                <c:pt idx="4">
                  <c:v>92.87</c:v>
                </c:pt>
              </c:numCache>
            </c:numRef>
          </c:val>
          <c:smooth val="0"/>
          <c:extLst>
            <c:ext xmlns:c16="http://schemas.microsoft.com/office/drawing/2014/chart" uri="{C3380CC4-5D6E-409C-BE32-E72D297353CC}">
              <c16:uniqueId val="{00000001-DFDF-4B7A-B05B-EE368A3A057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87.7</c:v>
                </c:pt>
                <c:pt idx="1">
                  <c:v>85.88</c:v>
                </c:pt>
                <c:pt idx="2">
                  <c:v>88.73</c:v>
                </c:pt>
                <c:pt idx="3">
                  <c:v>94.78</c:v>
                </c:pt>
                <c:pt idx="4">
                  <c:v>95.47</c:v>
                </c:pt>
              </c:numCache>
            </c:numRef>
          </c:val>
          <c:extLst>
            <c:ext xmlns:c16="http://schemas.microsoft.com/office/drawing/2014/chart" uri="{C3380CC4-5D6E-409C-BE32-E72D297353CC}">
              <c16:uniqueId val="{00000000-16D2-46E4-A7A7-AF5C47CD5A5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D2-46E4-A7A7-AF5C47CD5A5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EC-4088-B5AC-E9355ECCFAC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EC-4088-B5AC-E9355ECCFAC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75-4574-B6A4-3A9927933B2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75-4574-B6A4-3A9927933B2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2B-48A8-8BEE-8A314FD4411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2B-48A8-8BEE-8A314FD4411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AA-4FE4-BAA4-3B15F2F0F03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AA-4FE4-BAA4-3B15F2F0F03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575.61</c:v>
                </c:pt>
                <c:pt idx="1">
                  <c:v>637.44000000000005</c:v>
                </c:pt>
                <c:pt idx="2">
                  <c:v>412.54</c:v>
                </c:pt>
                <c:pt idx="3">
                  <c:v>295.29000000000002</c:v>
                </c:pt>
                <c:pt idx="4">
                  <c:v>198.17</c:v>
                </c:pt>
              </c:numCache>
            </c:numRef>
          </c:val>
          <c:extLst>
            <c:ext xmlns:c16="http://schemas.microsoft.com/office/drawing/2014/chart" uri="{C3380CC4-5D6E-409C-BE32-E72D297353CC}">
              <c16:uniqueId val="{00000000-1F44-4531-AEAF-92FCDED5B33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671.97</c:v>
                </c:pt>
                <c:pt idx="3">
                  <c:v>798.84</c:v>
                </c:pt>
                <c:pt idx="4">
                  <c:v>692.13</c:v>
                </c:pt>
              </c:numCache>
            </c:numRef>
          </c:val>
          <c:smooth val="0"/>
          <c:extLst>
            <c:ext xmlns:c16="http://schemas.microsoft.com/office/drawing/2014/chart" uri="{C3380CC4-5D6E-409C-BE32-E72D297353CC}">
              <c16:uniqueId val="{00000001-1F44-4531-AEAF-92FCDED5B33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82.3</c:v>
                </c:pt>
                <c:pt idx="1">
                  <c:v>82.27</c:v>
                </c:pt>
                <c:pt idx="2">
                  <c:v>87.57</c:v>
                </c:pt>
                <c:pt idx="3">
                  <c:v>99.96</c:v>
                </c:pt>
                <c:pt idx="4">
                  <c:v>99.95</c:v>
                </c:pt>
              </c:numCache>
            </c:numRef>
          </c:val>
          <c:extLst>
            <c:ext xmlns:c16="http://schemas.microsoft.com/office/drawing/2014/chart" uri="{C3380CC4-5D6E-409C-BE32-E72D297353CC}">
              <c16:uniqueId val="{00000000-2A61-4425-93BC-9A9A4B15F93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86.34</c:v>
                </c:pt>
                <c:pt idx="3">
                  <c:v>86.85</c:v>
                </c:pt>
                <c:pt idx="4">
                  <c:v>88.98</c:v>
                </c:pt>
              </c:numCache>
            </c:numRef>
          </c:val>
          <c:smooth val="0"/>
          <c:extLst>
            <c:ext xmlns:c16="http://schemas.microsoft.com/office/drawing/2014/chart" uri="{C3380CC4-5D6E-409C-BE32-E72D297353CC}">
              <c16:uniqueId val="{00000001-2A61-4425-93BC-9A9A4B15F93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221.69</c:v>
                </c:pt>
                <c:pt idx="1">
                  <c:v>221.38</c:v>
                </c:pt>
                <c:pt idx="2">
                  <c:v>207.15</c:v>
                </c:pt>
                <c:pt idx="3">
                  <c:v>182.42</c:v>
                </c:pt>
                <c:pt idx="4">
                  <c:v>184.42</c:v>
                </c:pt>
              </c:numCache>
            </c:numRef>
          </c:val>
          <c:extLst>
            <c:ext xmlns:c16="http://schemas.microsoft.com/office/drawing/2014/chart" uri="{C3380CC4-5D6E-409C-BE32-E72D297353CC}">
              <c16:uniqueId val="{00000000-3CBD-4E13-96D6-2DAEC082FF6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175.12</c:v>
                </c:pt>
                <c:pt idx="3">
                  <c:v>177.15</c:v>
                </c:pt>
                <c:pt idx="4">
                  <c:v>175.05</c:v>
                </c:pt>
              </c:numCache>
            </c:numRef>
          </c:val>
          <c:smooth val="0"/>
          <c:extLst>
            <c:ext xmlns:c16="http://schemas.microsoft.com/office/drawing/2014/chart" uri="{C3380CC4-5D6E-409C-BE32-E72D297353CC}">
              <c16:uniqueId val="{00000001-3CBD-4E13-96D6-2DAEC082FF6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白鷹町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Cd1</v>
      </c>
      <c r="X8" s="48"/>
      <c r="Y8" s="48"/>
      <c r="Z8" s="48"/>
      <c r="AA8" s="48"/>
      <c r="AB8" s="48"/>
      <c r="AC8" s="48"/>
      <c r="AD8" s="49" t="str">
        <f>データ!$M$6</f>
        <v>非設置</v>
      </c>
      <c r="AE8" s="49"/>
      <c r="AF8" s="49"/>
      <c r="AG8" s="49"/>
      <c r="AH8" s="49"/>
      <c r="AI8" s="49"/>
      <c r="AJ8" s="49"/>
      <c r="AK8" s="3"/>
      <c r="AL8" s="50">
        <f>データ!S6</f>
        <v>13786</v>
      </c>
      <c r="AM8" s="50"/>
      <c r="AN8" s="50"/>
      <c r="AO8" s="50"/>
      <c r="AP8" s="50"/>
      <c r="AQ8" s="50"/>
      <c r="AR8" s="50"/>
      <c r="AS8" s="50"/>
      <c r="AT8" s="45">
        <f>データ!T6</f>
        <v>157.71</v>
      </c>
      <c r="AU8" s="45"/>
      <c r="AV8" s="45"/>
      <c r="AW8" s="45"/>
      <c r="AX8" s="45"/>
      <c r="AY8" s="45"/>
      <c r="AZ8" s="45"/>
      <c r="BA8" s="45"/>
      <c r="BB8" s="45">
        <f>データ!U6</f>
        <v>87.41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42.04</v>
      </c>
      <c r="Q10" s="45"/>
      <c r="R10" s="45"/>
      <c r="S10" s="45"/>
      <c r="T10" s="45"/>
      <c r="U10" s="45"/>
      <c r="V10" s="45"/>
      <c r="W10" s="45">
        <f>データ!Q6</f>
        <v>78.28</v>
      </c>
      <c r="X10" s="45"/>
      <c r="Y10" s="45"/>
      <c r="Z10" s="45"/>
      <c r="AA10" s="45"/>
      <c r="AB10" s="45"/>
      <c r="AC10" s="45"/>
      <c r="AD10" s="50">
        <f>データ!R6</f>
        <v>3456</v>
      </c>
      <c r="AE10" s="50"/>
      <c r="AF10" s="50"/>
      <c r="AG10" s="50"/>
      <c r="AH10" s="50"/>
      <c r="AI10" s="50"/>
      <c r="AJ10" s="50"/>
      <c r="AK10" s="2"/>
      <c r="AL10" s="50">
        <f>データ!V6</f>
        <v>5749</v>
      </c>
      <c r="AM10" s="50"/>
      <c r="AN10" s="50"/>
      <c r="AO10" s="50"/>
      <c r="AP10" s="50"/>
      <c r="AQ10" s="50"/>
      <c r="AR10" s="50"/>
      <c r="AS10" s="50"/>
      <c r="AT10" s="45">
        <f>データ!W6</f>
        <v>3.5</v>
      </c>
      <c r="AU10" s="45"/>
      <c r="AV10" s="45"/>
      <c r="AW10" s="45"/>
      <c r="AX10" s="45"/>
      <c r="AY10" s="45"/>
      <c r="AZ10" s="45"/>
      <c r="BA10" s="45"/>
      <c r="BB10" s="45">
        <f>データ!X6</f>
        <v>1642.57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2YdEle3/Obh6qgLwtTXCGzkmtKuVQSr1puDqE3FqagSBxh977Rzmn96a03oin+lUPAapqqGIhHqAP4olOyUNFA==" saltValue="CzIgkvHWBuT1WNblvnD8E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64025</v>
      </c>
      <c r="D6" s="33">
        <f t="shared" si="3"/>
        <v>47</v>
      </c>
      <c r="E6" s="33">
        <f t="shared" si="3"/>
        <v>17</v>
      </c>
      <c r="F6" s="33">
        <f t="shared" si="3"/>
        <v>1</v>
      </c>
      <c r="G6" s="33">
        <f t="shared" si="3"/>
        <v>0</v>
      </c>
      <c r="H6" s="33" t="str">
        <f t="shared" si="3"/>
        <v>山形県　白鷹町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42.04</v>
      </c>
      <c r="Q6" s="34">
        <f t="shared" si="3"/>
        <v>78.28</v>
      </c>
      <c r="R6" s="34">
        <f t="shared" si="3"/>
        <v>3456</v>
      </c>
      <c r="S6" s="34">
        <f t="shared" si="3"/>
        <v>13786</v>
      </c>
      <c r="T6" s="34">
        <f t="shared" si="3"/>
        <v>157.71</v>
      </c>
      <c r="U6" s="34">
        <f t="shared" si="3"/>
        <v>87.41</v>
      </c>
      <c r="V6" s="34">
        <f t="shared" si="3"/>
        <v>5749</v>
      </c>
      <c r="W6" s="34">
        <f t="shared" si="3"/>
        <v>3.5</v>
      </c>
      <c r="X6" s="34">
        <f t="shared" si="3"/>
        <v>1642.57</v>
      </c>
      <c r="Y6" s="35">
        <f>IF(Y7="",NA(),Y7)</f>
        <v>87.7</v>
      </c>
      <c r="Z6" s="35">
        <f t="shared" ref="Z6:AH6" si="4">IF(Z7="",NA(),Z7)</f>
        <v>85.88</v>
      </c>
      <c r="AA6" s="35">
        <f t="shared" si="4"/>
        <v>88.73</v>
      </c>
      <c r="AB6" s="35">
        <f t="shared" si="4"/>
        <v>94.78</v>
      </c>
      <c r="AC6" s="35">
        <f t="shared" si="4"/>
        <v>95.47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575.61</v>
      </c>
      <c r="BG6" s="35">
        <f t="shared" ref="BG6:BO6" si="7">IF(BG7="",NA(),BG7)</f>
        <v>637.44000000000005</v>
      </c>
      <c r="BH6" s="35">
        <f t="shared" si="7"/>
        <v>412.54</v>
      </c>
      <c r="BI6" s="35">
        <f t="shared" si="7"/>
        <v>295.29000000000002</v>
      </c>
      <c r="BJ6" s="35">
        <f t="shared" si="7"/>
        <v>198.17</v>
      </c>
      <c r="BK6" s="35">
        <f t="shared" si="7"/>
        <v>1203.71</v>
      </c>
      <c r="BL6" s="35">
        <f t="shared" si="7"/>
        <v>1162.3599999999999</v>
      </c>
      <c r="BM6" s="35">
        <f t="shared" si="7"/>
        <v>671.97</v>
      </c>
      <c r="BN6" s="35">
        <f t="shared" si="7"/>
        <v>798.84</v>
      </c>
      <c r="BO6" s="35">
        <f t="shared" si="7"/>
        <v>692.13</v>
      </c>
      <c r="BP6" s="34" t="str">
        <f>IF(BP7="","",IF(BP7="-","【-】","【"&amp;SUBSTITUTE(TEXT(BP7,"#,##0.00"),"-","△")&amp;"】"))</f>
        <v>【682.78】</v>
      </c>
      <c r="BQ6" s="35">
        <f>IF(BQ7="",NA(),BQ7)</f>
        <v>82.3</v>
      </c>
      <c r="BR6" s="35">
        <f t="shared" ref="BR6:BZ6" si="8">IF(BR7="",NA(),BR7)</f>
        <v>82.27</v>
      </c>
      <c r="BS6" s="35">
        <f t="shared" si="8"/>
        <v>87.57</v>
      </c>
      <c r="BT6" s="35">
        <f t="shared" si="8"/>
        <v>99.96</v>
      </c>
      <c r="BU6" s="35">
        <f t="shared" si="8"/>
        <v>99.95</v>
      </c>
      <c r="BV6" s="35">
        <f t="shared" si="8"/>
        <v>69.739999999999995</v>
      </c>
      <c r="BW6" s="35">
        <f t="shared" si="8"/>
        <v>68.209999999999994</v>
      </c>
      <c r="BX6" s="35">
        <f t="shared" si="8"/>
        <v>86.34</v>
      </c>
      <c r="BY6" s="35">
        <f t="shared" si="8"/>
        <v>86.85</v>
      </c>
      <c r="BZ6" s="35">
        <f t="shared" si="8"/>
        <v>88.98</v>
      </c>
      <c r="CA6" s="34" t="str">
        <f>IF(CA7="","",IF(CA7="-","【-】","【"&amp;SUBSTITUTE(TEXT(CA7,"#,##0.00"),"-","△")&amp;"】"))</f>
        <v>【100.91】</v>
      </c>
      <c r="CB6" s="35">
        <f>IF(CB7="",NA(),CB7)</f>
        <v>221.69</v>
      </c>
      <c r="CC6" s="35">
        <f t="shared" ref="CC6:CK6" si="9">IF(CC7="",NA(),CC7)</f>
        <v>221.38</v>
      </c>
      <c r="CD6" s="35">
        <f t="shared" si="9"/>
        <v>207.15</v>
      </c>
      <c r="CE6" s="35">
        <f t="shared" si="9"/>
        <v>182.42</v>
      </c>
      <c r="CF6" s="35">
        <f t="shared" si="9"/>
        <v>184.42</v>
      </c>
      <c r="CG6" s="35">
        <f t="shared" si="9"/>
        <v>248.89</v>
      </c>
      <c r="CH6" s="35">
        <f t="shared" si="9"/>
        <v>250.84</v>
      </c>
      <c r="CI6" s="35">
        <f t="shared" si="9"/>
        <v>175.12</v>
      </c>
      <c r="CJ6" s="35">
        <f t="shared" si="9"/>
        <v>177.15</v>
      </c>
      <c r="CK6" s="35">
        <f t="shared" si="9"/>
        <v>175.05</v>
      </c>
      <c r="CL6" s="34" t="str">
        <f>IF(CL7="","",IF(CL7="-","【-】","【"&amp;SUBSTITUTE(TEXT(CL7,"#,##0.00"),"-","△")&amp;"】"))</f>
        <v>【136.86】</v>
      </c>
      <c r="CM6" s="35">
        <f>IF(CM7="",NA(),CM7)</f>
        <v>50.69</v>
      </c>
      <c r="CN6" s="35">
        <f t="shared" ref="CN6:CV6" si="10">IF(CN7="",NA(),CN7)</f>
        <v>48.67</v>
      </c>
      <c r="CO6" s="35">
        <f t="shared" si="10"/>
        <v>49.78</v>
      </c>
      <c r="CP6" s="35">
        <f t="shared" si="10"/>
        <v>51.04</v>
      </c>
      <c r="CQ6" s="35">
        <f t="shared" si="10"/>
        <v>48.69</v>
      </c>
      <c r="CR6" s="35">
        <f t="shared" si="10"/>
        <v>49.89</v>
      </c>
      <c r="CS6" s="35">
        <f t="shared" si="10"/>
        <v>49.39</v>
      </c>
      <c r="CT6" s="35">
        <f t="shared" si="10"/>
        <v>55.58</v>
      </c>
      <c r="CU6" s="35">
        <f t="shared" si="10"/>
        <v>54.05</v>
      </c>
      <c r="CV6" s="35">
        <f t="shared" si="10"/>
        <v>57.54</v>
      </c>
      <c r="CW6" s="34" t="str">
        <f>IF(CW7="","",IF(CW7="-","【-】","【"&amp;SUBSTITUTE(TEXT(CW7,"#,##0.00"),"-","△")&amp;"】"))</f>
        <v>【58.98】</v>
      </c>
      <c r="CX6" s="35">
        <f>IF(CX7="",NA(),CX7)</f>
        <v>91.88</v>
      </c>
      <c r="CY6" s="35">
        <f t="shared" ref="CY6:DG6" si="11">IF(CY7="",NA(),CY7)</f>
        <v>92.57</v>
      </c>
      <c r="CZ6" s="35">
        <f t="shared" si="11"/>
        <v>93.11</v>
      </c>
      <c r="DA6" s="35">
        <f t="shared" si="11"/>
        <v>93.61</v>
      </c>
      <c r="DB6" s="35">
        <f t="shared" si="11"/>
        <v>94.05</v>
      </c>
      <c r="DC6" s="35">
        <f t="shared" si="11"/>
        <v>84.73</v>
      </c>
      <c r="DD6" s="35">
        <f t="shared" si="11"/>
        <v>83.96</v>
      </c>
      <c r="DE6" s="35">
        <f t="shared" si="11"/>
        <v>93.1</v>
      </c>
      <c r="DF6" s="35">
        <f t="shared" si="11"/>
        <v>92.88</v>
      </c>
      <c r="DG6" s="35">
        <f t="shared" si="11"/>
        <v>92.87</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0.41</v>
      </c>
      <c r="EH6" s="35">
        <f t="shared" si="14"/>
        <v>0.17</v>
      </c>
      <c r="EI6" s="35">
        <f t="shared" si="14"/>
        <v>0.4</v>
      </c>
      <c r="EJ6" s="35">
        <f t="shared" si="14"/>
        <v>0.03</v>
      </c>
      <c r="EK6" s="35">
        <f t="shared" si="14"/>
        <v>0.15</v>
      </c>
      <c r="EL6" s="35">
        <f t="shared" si="14"/>
        <v>0.16</v>
      </c>
      <c r="EM6" s="35">
        <f t="shared" si="14"/>
        <v>0.15</v>
      </c>
      <c r="EN6" s="35">
        <f t="shared" si="14"/>
        <v>0.16</v>
      </c>
      <c r="EO6" s="34" t="str">
        <f>IF(EO7="","",IF(EO7="-","【-】","【"&amp;SUBSTITUTE(TEXT(EO7,"#,##0.00"),"-","△")&amp;"】"))</f>
        <v>【0.23】</v>
      </c>
    </row>
    <row r="7" spans="1:145" s="36" customFormat="1" x14ac:dyDescent="0.15">
      <c r="A7" s="28"/>
      <c r="B7" s="37">
        <v>2018</v>
      </c>
      <c r="C7" s="37">
        <v>64025</v>
      </c>
      <c r="D7" s="37">
        <v>47</v>
      </c>
      <c r="E7" s="37">
        <v>17</v>
      </c>
      <c r="F7" s="37">
        <v>1</v>
      </c>
      <c r="G7" s="37">
        <v>0</v>
      </c>
      <c r="H7" s="37" t="s">
        <v>97</v>
      </c>
      <c r="I7" s="37" t="s">
        <v>98</v>
      </c>
      <c r="J7" s="37" t="s">
        <v>99</v>
      </c>
      <c r="K7" s="37" t="s">
        <v>100</v>
      </c>
      <c r="L7" s="37" t="s">
        <v>101</v>
      </c>
      <c r="M7" s="37" t="s">
        <v>102</v>
      </c>
      <c r="N7" s="38" t="s">
        <v>103</v>
      </c>
      <c r="O7" s="38" t="s">
        <v>104</v>
      </c>
      <c r="P7" s="38">
        <v>42.04</v>
      </c>
      <c r="Q7" s="38">
        <v>78.28</v>
      </c>
      <c r="R7" s="38">
        <v>3456</v>
      </c>
      <c r="S7" s="38">
        <v>13786</v>
      </c>
      <c r="T7" s="38">
        <v>157.71</v>
      </c>
      <c r="U7" s="38">
        <v>87.41</v>
      </c>
      <c r="V7" s="38">
        <v>5749</v>
      </c>
      <c r="W7" s="38">
        <v>3.5</v>
      </c>
      <c r="X7" s="38">
        <v>1642.57</v>
      </c>
      <c r="Y7" s="38">
        <v>87.7</v>
      </c>
      <c r="Z7" s="38">
        <v>85.88</v>
      </c>
      <c r="AA7" s="38">
        <v>88.73</v>
      </c>
      <c r="AB7" s="38">
        <v>94.78</v>
      </c>
      <c r="AC7" s="38">
        <v>95.47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575.61</v>
      </c>
      <c r="BG7" s="38">
        <v>637.44000000000005</v>
      </c>
      <c r="BH7" s="38">
        <v>412.54</v>
      </c>
      <c r="BI7" s="38">
        <v>295.29000000000002</v>
      </c>
      <c r="BJ7" s="38">
        <v>198.17</v>
      </c>
      <c r="BK7" s="38">
        <v>1203.71</v>
      </c>
      <c r="BL7" s="38">
        <v>1162.3599999999999</v>
      </c>
      <c r="BM7" s="38">
        <v>671.97</v>
      </c>
      <c r="BN7" s="38">
        <v>798.84</v>
      </c>
      <c r="BO7" s="38">
        <v>692.13</v>
      </c>
      <c r="BP7" s="38">
        <v>682.78</v>
      </c>
      <c r="BQ7" s="38">
        <v>82.3</v>
      </c>
      <c r="BR7" s="38">
        <v>82.27</v>
      </c>
      <c r="BS7" s="38">
        <v>87.57</v>
      </c>
      <c r="BT7" s="38">
        <v>99.96</v>
      </c>
      <c r="BU7" s="38">
        <v>99.95</v>
      </c>
      <c r="BV7" s="38">
        <v>69.739999999999995</v>
      </c>
      <c r="BW7" s="38">
        <v>68.209999999999994</v>
      </c>
      <c r="BX7" s="38">
        <v>86.34</v>
      </c>
      <c r="BY7" s="38">
        <v>86.85</v>
      </c>
      <c r="BZ7" s="38">
        <v>88.98</v>
      </c>
      <c r="CA7" s="38">
        <v>100.91</v>
      </c>
      <c r="CB7" s="38">
        <v>221.69</v>
      </c>
      <c r="CC7" s="38">
        <v>221.38</v>
      </c>
      <c r="CD7" s="38">
        <v>207.15</v>
      </c>
      <c r="CE7" s="38">
        <v>182.42</v>
      </c>
      <c r="CF7" s="38">
        <v>184.42</v>
      </c>
      <c r="CG7" s="38">
        <v>248.89</v>
      </c>
      <c r="CH7" s="38">
        <v>250.84</v>
      </c>
      <c r="CI7" s="38">
        <v>175.12</v>
      </c>
      <c r="CJ7" s="38">
        <v>177.15</v>
      </c>
      <c r="CK7" s="38">
        <v>175.05</v>
      </c>
      <c r="CL7" s="38">
        <v>136.86000000000001</v>
      </c>
      <c r="CM7" s="38">
        <v>50.69</v>
      </c>
      <c r="CN7" s="38">
        <v>48.67</v>
      </c>
      <c r="CO7" s="38">
        <v>49.78</v>
      </c>
      <c r="CP7" s="38">
        <v>51.04</v>
      </c>
      <c r="CQ7" s="38">
        <v>48.69</v>
      </c>
      <c r="CR7" s="38">
        <v>49.89</v>
      </c>
      <c r="CS7" s="38">
        <v>49.39</v>
      </c>
      <c r="CT7" s="38">
        <v>55.58</v>
      </c>
      <c r="CU7" s="38">
        <v>54.05</v>
      </c>
      <c r="CV7" s="38">
        <v>57.54</v>
      </c>
      <c r="CW7" s="38">
        <v>58.98</v>
      </c>
      <c r="CX7" s="38">
        <v>91.88</v>
      </c>
      <c r="CY7" s="38">
        <v>92.57</v>
      </c>
      <c r="CZ7" s="38">
        <v>93.11</v>
      </c>
      <c r="DA7" s="38">
        <v>93.61</v>
      </c>
      <c r="DB7" s="38">
        <v>94.05</v>
      </c>
      <c r="DC7" s="38">
        <v>84.73</v>
      </c>
      <c r="DD7" s="38">
        <v>83.96</v>
      </c>
      <c r="DE7" s="38">
        <v>93.1</v>
      </c>
      <c r="DF7" s="38">
        <v>92.88</v>
      </c>
      <c r="DG7" s="38">
        <v>92.87</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0.41</v>
      </c>
      <c r="EH7" s="38">
        <v>0.17</v>
      </c>
      <c r="EI7" s="38">
        <v>0.4</v>
      </c>
      <c r="EJ7" s="38">
        <v>0.03</v>
      </c>
      <c r="EK7" s="38">
        <v>0.15</v>
      </c>
      <c r="EL7" s="38">
        <v>0.16</v>
      </c>
      <c r="EM7" s="38">
        <v>0.15</v>
      </c>
      <c r="EN7" s="38">
        <v>0.16</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2020-01-22T07:22:41Z</cp:lastPrinted>
  <dcterms:created xsi:type="dcterms:W3CDTF">2019-12-05T05:01:30Z</dcterms:created>
  <dcterms:modified xsi:type="dcterms:W3CDTF">2020-02-05T06:35:36Z</dcterms:modified>
  <cp:category/>
</cp:coreProperties>
</file>